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xml" ContentType="application/vnd.ms-excel.person+xml"/>
  <Override PartName="/xl/persons/person1.xml" ContentType="application/vnd.ms-excel.person+xml"/>
  <Override PartName="/xl/persons/person4.xml" ContentType="application/vnd.ms-excel.person+xml"/>
  <Override PartName="/xl/persons/person0.xml" ContentType="application/vnd.ms-excel.person+xml"/>
  <Override PartName="/xl/persons/person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P:\FFB 21 08 2022\formation\labellisation\labels 2023 2024\dfa J Lesiour\DFA J Lesiour Snooker\"/>
    </mc:Choice>
  </mc:AlternateContent>
  <xr:revisionPtr revIDLastSave="0" documentId="13_ncr:1_{10D62069-3900-48F6-A3E6-05171DF88EBD}" xr6:coauthVersionLast="47" xr6:coauthVersionMax="47" xr10:uidLastSave="{00000000-0000-0000-0000-000000000000}"/>
  <workbookProtection workbookAlgorithmName="SHA-512" workbookHashValue="TrUGZtaHl7awvcjCAeAZUWnHigf3AmL79Bc9Sv0k4S+rZbUc2XddMFuHo2ut8n5mNiDdn46So6Dahv7tjnmFWA==" workbookSaltValue="P+MWZjD/0Lv6WJcpYUyU0w==" workbookSpinCount="100000" lockStructure="1"/>
  <bookViews>
    <workbookView xWindow="-120" yWindow="-120" windowWidth="20730" windowHeight="11160" tabRatio="910" activeTab="1" xr2:uid="{00000000-000D-0000-FFFF-FFFF00000000}"/>
  </bookViews>
  <sheets>
    <sheet name="DFA_3 Or" sheetId="43" r:id="rId1"/>
    <sheet name="Notice d'usage" sheetId="46" r:id="rId2"/>
    <sheet name="Résultats" sheetId="47" r:id="rId3"/>
    <sheet name="ExerciceA" sheetId="2" r:id="rId4"/>
    <sheet name="ExerciceB" sheetId="3" r:id="rId5"/>
    <sheet name="ExerciceC" sheetId="4" r:id="rId6"/>
    <sheet name="ExerciceD" sheetId="5" r:id="rId7"/>
    <sheet name="ExerciceE" sheetId="6" r:id="rId8"/>
    <sheet name="ExerciceF" sheetId="67" r:id="rId9"/>
    <sheet name="ExerciceG" sheetId="68" r:id="rId10"/>
    <sheet name="ExerciceH" sheetId="69" r:id="rId11"/>
    <sheet name="Joueur1" sheetId="1" r:id="rId12"/>
    <sheet name="Joueur2" sheetId="42" r:id="rId13"/>
    <sheet name="Joueur3" sheetId="44" r:id="rId14"/>
    <sheet name="Joueur4" sheetId="45" r:id="rId15"/>
    <sheet name="Joueur5" sheetId="48" r:id="rId16"/>
    <sheet name="Joueur6" sheetId="49" r:id="rId17"/>
    <sheet name="Joueur7" sheetId="50" r:id="rId18"/>
    <sheet name="Joueur8" sheetId="51" r:id="rId19"/>
    <sheet name="Joueur9" sheetId="52" r:id="rId20"/>
    <sheet name="Joueur10" sheetId="53" r:id="rId21"/>
    <sheet name="Joueur11" sheetId="54" r:id="rId22"/>
    <sheet name="Joueur12" sheetId="55" r:id="rId23"/>
    <sheet name="Joueur13" sheetId="56" r:id="rId24"/>
    <sheet name="Joueur14" sheetId="57" r:id="rId25"/>
    <sheet name="Joueur15" sheetId="58" r:id="rId26"/>
    <sheet name="Joueur16" sheetId="59" r:id="rId27"/>
    <sheet name="Joueur17" sheetId="61" r:id="rId28"/>
    <sheet name="Joueur18" sheetId="62" r:id="rId29"/>
    <sheet name="Joueur19" sheetId="63" r:id="rId30"/>
    <sheet name="Joueur20" sheetId="64" r:id="rId31"/>
  </sheets>
  <definedNames>
    <definedName name="_AMO_UniqueIdentifier" hidden="1">"'6929c879-2887-46f4-bb06-6da2a08953f3'"</definedName>
  </definedNames>
  <calcPr calcId="191029"/>
</workbook>
</file>

<file path=xl/calcChain.xml><?xml version="1.0" encoding="utf-8"?>
<calcChain xmlns="http://schemas.openxmlformats.org/spreadsheetml/2006/main">
  <c r="V4" i="69" l="1"/>
  <c r="V6" i="69"/>
  <c r="V8" i="69"/>
  <c r="V10" i="69"/>
  <c r="V12" i="69"/>
  <c r="V14" i="69"/>
  <c r="V16" i="69"/>
  <c r="F18" i="51" s="1"/>
  <c r="V18" i="69"/>
  <c r="F18" i="52" s="1"/>
  <c r="V20" i="69"/>
  <c r="V22" i="69"/>
  <c r="V24" i="69"/>
  <c r="V26" i="69"/>
  <c r="V28" i="69"/>
  <c r="V30" i="69"/>
  <c r="V32" i="69"/>
  <c r="F18" i="59" s="1"/>
  <c r="V34" i="69"/>
  <c r="F18" i="61" s="1"/>
  <c r="V36" i="69"/>
  <c r="V38" i="69"/>
  <c r="V40" i="69"/>
  <c r="V2" i="69"/>
  <c r="P4" i="68"/>
  <c r="P6" i="68"/>
  <c r="P8" i="68"/>
  <c r="P10" i="68"/>
  <c r="P12" i="68"/>
  <c r="P14" i="68"/>
  <c r="P16" i="68"/>
  <c r="P18" i="68"/>
  <c r="P20" i="68"/>
  <c r="P22" i="68"/>
  <c r="P24" i="68"/>
  <c r="P26" i="68"/>
  <c r="P28" i="68"/>
  <c r="P30" i="68"/>
  <c r="P32" i="68"/>
  <c r="P34" i="68"/>
  <c r="P36" i="68"/>
  <c r="P38" i="68"/>
  <c r="P40" i="68"/>
  <c r="P2" i="68"/>
  <c r="S4" i="2"/>
  <c r="S6" i="2"/>
  <c r="S8" i="2"/>
  <c r="S10" i="2"/>
  <c r="S12" i="2"/>
  <c r="S14" i="2"/>
  <c r="S16" i="2"/>
  <c r="S18" i="2"/>
  <c r="S20" i="2"/>
  <c r="S22" i="2"/>
  <c r="S24" i="2"/>
  <c r="S26" i="2"/>
  <c r="S28" i="2"/>
  <c r="S30" i="2"/>
  <c r="S32" i="2"/>
  <c r="S34" i="2"/>
  <c r="S36" i="2"/>
  <c r="S38" i="2"/>
  <c r="S40" i="2"/>
  <c r="S4" i="3"/>
  <c r="S6" i="3"/>
  <c r="S8" i="3"/>
  <c r="S10" i="3"/>
  <c r="S12" i="3"/>
  <c r="S14" i="3"/>
  <c r="S16" i="3"/>
  <c r="S18" i="3"/>
  <c r="S20" i="3"/>
  <c r="S22" i="3"/>
  <c r="S24" i="3"/>
  <c r="S26" i="3"/>
  <c r="S28" i="3"/>
  <c r="S30" i="3"/>
  <c r="S32" i="3"/>
  <c r="S34" i="3"/>
  <c r="S36" i="3"/>
  <c r="S38" i="3"/>
  <c r="S40" i="3"/>
  <c r="S4" i="4"/>
  <c r="F13" i="42" s="1"/>
  <c r="S6" i="4"/>
  <c r="S8" i="4"/>
  <c r="S10" i="4"/>
  <c r="S12" i="4"/>
  <c r="S14" i="4"/>
  <c r="S16" i="4"/>
  <c r="S18" i="4"/>
  <c r="S20" i="4"/>
  <c r="S22" i="4"/>
  <c r="S24" i="4"/>
  <c r="S26" i="4"/>
  <c r="S28" i="4"/>
  <c r="S30" i="4"/>
  <c r="S32" i="4"/>
  <c r="S34" i="4"/>
  <c r="S36" i="4"/>
  <c r="S38" i="4"/>
  <c r="S40" i="4"/>
  <c r="S4" i="5"/>
  <c r="S6" i="5"/>
  <c r="S8" i="5"/>
  <c r="S10" i="5"/>
  <c r="S12" i="5"/>
  <c r="S14" i="5"/>
  <c r="S16" i="5"/>
  <c r="S18" i="5"/>
  <c r="S20" i="5"/>
  <c r="S22" i="5"/>
  <c r="S24" i="5"/>
  <c r="S26" i="5"/>
  <c r="S28" i="5"/>
  <c r="S30" i="5"/>
  <c r="F14" i="58" s="1"/>
  <c r="S32" i="5"/>
  <c r="S34" i="5"/>
  <c r="S36" i="5"/>
  <c r="S38" i="5"/>
  <c r="S40" i="5"/>
  <c r="S4" i="6"/>
  <c r="S6" i="6"/>
  <c r="S8" i="6"/>
  <c r="S10" i="6"/>
  <c r="S12" i="6"/>
  <c r="S14" i="6"/>
  <c r="S16" i="6"/>
  <c r="S18" i="6"/>
  <c r="S20" i="6"/>
  <c r="S22" i="6"/>
  <c r="S24" i="6"/>
  <c r="S26" i="6"/>
  <c r="S28" i="6"/>
  <c r="S30" i="6"/>
  <c r="S32" i="6"/>
  <c r="S34" i="6"/>
  <c r="S36" i="6"/>
  <c r="S38" i="6"/>
  <c r="S40" i="6"/>
  <c r="S4" i="67"/>
  <c r="S6" i="67"/>
  <c r="S8" i="67"/>
  <c r="S10" i="67"/>
  <c r="S12" i="67"/>
  <c r="S14" i="67"/>
  <c r="S16" i="67"/>
  <c r="S18" i="67"/>
  <c r="S20" i="67"/>
  <c r="S22" i="67"/>
  <c r="S24" i="67"/>
  <c r="S26" i="67"/>
  <c r="S28" i="67"/>
  <c r="S30" i="67"/>
  <c r="S32" i="67"/>
  <c r="S34" i="67"/>
  <c r="S36" i="67"/>
  <c r="S38" i="67"/>
  <c r="S40" i="67"/>
  <c r="S2" i="2"/>
  <c r="S2" i="3"/>
  <c r="S2" i="4"/>
  <c r="S2" i="5"/>
  <c r="S2" i="6"/>
  <c r="S2" i="67"/>
  <c r="F18" i="64"/>
  <c r="F18" i="63"/>
  <c r="F18" i="62"/>
  <c r="F18" i="58"/>
  <c r="F18" i="57"/>
  <c r="F18" i="56"/>
  <c r="F18" i="55"/>
  <c r="F18" i="54"/>
  <c r="F18" i="53"/>
  <c r="F18" i="50"/>
  <c r="F18" i="49"/>
  <c r="F18" i="48"/>
  <c r="F18" i="45"/>
  <c r="F18" i="44"/>
  <c r="O19" i="3"/>
  <c r="O19" i="4"/>
  <c r="O19" i="5"/>
  <c r="O19" i="6"/>
  <c r="O19" i="67"/>
  <c r="M19" i="68"/>
  <c r="E17" i="52" s="1"/>
  <c r="Q19" i="69"/>
  <c r="E18" i="52" s="1"/>
  <c r="O19" i="2"/>
  <c r="O13" i="3"/>
  <c r="O13" i="4"/>
  <c r="O13" i="5"/>
  <c r="E14" i="49" s="1"/>
  <c r="O13" i="6"/>
  <c r="O13" i="67"/>
  <c r="E16" i="49" s="1"/>
  <c r="M13" i="68"/>
  <c r="E17" i="49" s="1"/>
  <c r="Q13" i="69"/>
  <c r="E18" i="49" s="1"/>
  <c r="O13" i="2"/>
  <c r="E11" i="49" s="1"/>
  <c r="O41" i="3"/>
  <c r="O41" i="4"/>
  <c r="O41" i="5"/>
  <c r="E14" i="64" s="1"/>
  <c r="O41" i="6"/>
  <c r="O41" i="67"/>
  <c r="M41" i="68"/>
  <c r="E17" i="64" s="1"/>
  <c r="Q41" i="69"/>
  <c r="E18" i="64" s="1"/>
  <c r="O41" i="2"/>
  <c r="E11" i="64" s="1"/>
  <c r="O39" i="3"/>
  <c r="O39" i="4"/>
  <c r="O39" i="5"/>
  <c r="O39" i="6"/>
  <c r="O39" i="67"/>
  <c r="M39" i="68"/>
  <c r="E17" i="63" s="1"/>
  <c r="Q39" i="69"/>
  <c r="E18" i="63" s="1"/>
  <c r="O39" i="2"/>
  <c r="E11" i="63" s="1"/>
  <c r="O37" i="3"/>
  <c r="O37" i="4"/>
  <c r="O37" i="5"/>
  <c r="E14" i="62" s="1"/>
  <c r="O37" i="6"/>
  <c r="F15" i="62" s="1"/>
  <c r="O37" i="67"/>
  <c r="E16" i="62" s="1"/>
  <c r="M37" i="68"/>
  <c r="Q37" i="69"/>
  <c r="E18" i="62" s="1"/>
  <c r="O37" i="2"/>
  <c r="F11" i="62" s="1"/>
  <c r="O35" i="3"/>
  <c r="O35" i="4"/>
  <c r="O35" i="5"/>
  <c r="O35" i="6"/>
  <c r="O35" i="67"/>
  <c r="E16" i="61" s="1"/>
  <c r="M35" i="68"/>
  <c r="E17" i="61" s="1"/>
  <c r="Q35" i="69"/>
  <c r="E18" i="61" s="1"/>
  <c r="O35" i="2"/>
  <c r="F11" i="61" s="1"/>
  <c r="O33" i="3"/>
  <c r="E12" i="59" s="1"/>
  <c r="O33" i="4"/>
  <c r="O33" i="5"/>
  <c r="O33" i="6"/>
  <c r="O33" i="67"/>
  <c r="M33" i="68"/>
  <c r="E17" i="59" s="1"/>
  <c r="Q33" i="69"/>
  <c r="E18" i="59" s="1"/>
  <c r="O33" i="2"/>
  <c r="E11" i="59" s="1"/>
  <c r="O31" i="3"/>
  <c r="O31" i="4"/>
  <c r="O31" i="5"/>
  <c r="O31" i="6"/>
  <c r="O31" i="67"/>
  <c r="M31" i="68"/>
  <c r="E17" i="58" s="1"/>
  <c r="Q31" i="69"/>
  <c r="O31" i="2"/>
  <c r="F11" i="58" s="1"/>
  <c r="O29" i="3"/>
  <c r="O29" i="4"/>
  <c r="O29" i="5"/>
  <c r="O29" i="6"/>
  <c r="O29" i="67"/>
  <c r="M29" i="68"/>
  <c r="E17" i="57" s="1"/>
  <c r="Q29" i="69"/>
  <c r="O29" i="2"/>
  <c r="F11" i="57" s="1"/>
  <c r="O27" i="3"/>
  <c r="O27" i="4"/>
  <c r="O27" i="5"/>
  <c r="E14" i="56" s="1"/>
  <c r="O27" i="6"/>
  <c r="O27" i="67"/>
  <c r="E16" i="56" s="1"/>
  <c r="M27" i="68"/>
  <c r="E17" i="56" s="1"/>
  <c r="Q27" i="69"/>
  <c r="E18" i="56" s="1"/>
  <c r="O27" i="2"/>
  <c r="E11" i="56" s="1"/>
  <c r="O25" i="3"/>
  <c r="O25" i="4"/>
  <c r="O25" i="5"/>
  <c r="O25" i="6"/>
  <c r="E15" i="55" s="1"/>
  <c r="O25" i="67"/>
  <c r="M25" i="68"/>
  <c r="E17" i="55" s="1"/>
  <c r="Q25" i="69"/>
  <c r="E18" i="55" s="1"/>
  <c r="O25" i="2"/>
  <c r="E11" i="55" s="1"/>
  <c r="O23" i="3"/>
  <c r="O23" i="4"/>
  <c r="O23" i="5"/>
  <c r="F14" i="54" s="1"/>
  <c r="O23" i="6"/>
  <c r="O23" i="67"/>
  <c r="E16" i="54" s="1"/>
  <c r="M23" i="68"/>
  <c r="E17" i="54" s="1"/>
  <c r="Q23" i="69"/>
  <c r="E18" i="54" s="1"/>
  <c r="O23" i="2"/>
  <c r="E11" i="54" s="1"/>
  <c r="O21" i="3"/>
  <c r="O21" i="4"/>
  <c r="O21" i="5"/>
  <c r="O21" i="6"/>
  <c r="O21" i="67"/>
  <c r="E16" i="53" s="1"/>
  <c r="M21" i="68"/>
  <c r="E17" i="53" s="1"/>
  <c r="Q21" i="69"/>
  <c r="E18" i="53" s="1"/>
  <c r="O21" i="2"/>
  <c r="F11" i="53" s="1"/>
  <c r="E15" i="52"/>
  <c r="O17" i="3"/>
  <c r="O17" i="4"/>
  <c r="O17" i="5"/>
  <c r="O17" i="6"/>
  <c r="O17" i="67"/>
  <c r="E16" i="51" s="1"/>
  <c r="M17" i="68"/>
  <c r="E17" i="51" s="1"/>
  <c r="Q17" i="69"/>
  <c r="E18" i="51" s="1"/>
  <c r="O17" i="2"/>
  <c r="E11" i="51" s="1"/>
  <c r="O15" i="3"/>
  <c r="O15" i="4"/>
  <c r="O15" i="5"/>
  <c r="E14" i="50" s="1"/>
  <c r="O15" i="6"/>
  <c r="O15" i="67"/>
  <c r="M15" i="68"/>
  <c r="E17" i="50" s="1"/>
  <c r="Q15" i="69"/>
  <c r="E18" i="50" s="1"/>
  <c r="O15" i="2"/>
  <c r="O11" i="3"/>
  <c r="O11" i="4"/>
  <c r="O11" i="5"/>
  <c r="O11" i="6"/>
  <c r="O11" i="67"/>
  <c r="M11" i="68"/>
  <c r="E17" i="48" s="1"/>
  <c r="Q11" i="69"/>
  <c r="E18" i="48" s="1"/>
  <c r="O11" i="2"/>
  <c r="O9" i="3"/>
  <c r="O9" i="4"/>
  <c r="O9" i="5"/>
  <c r="O9" i="6"/>
  <c r="O9" i="67"/>
  <c r="F16" i="45" s="1"/>
  <c r="M9" i="68"/>
  <c r="Q9" i="69"/>
  <c r="E18" i="45" s="1"/>
  <c r="O9" i="2"/>
  <c r="F11" i="45" s="1"/>
  <c r="O7" i="3"/>
  <c r="O7" i="4"/>
  <c r="O7" i="5"/>
  <c r="E14" i="44" s="1"/>
  <c r="O7" i="6"/>
  <c r="O7" i="67"/>
  <c r="E16" i="44" s="1"/>
  <c r="M7" i="68"/>
  <c r="E17" i="44" s="1"/>
  <c r="Q7" i="69"/>
  <c r="E18" i="44" s="1"/>
  <c r="O7" i="2"/>
  <c r="E11" i="44" s="1"/>
  <c r="O5" i="3"/>
  <c r="O5" i="4"/>
  <c r="O5" i="5"/>
  <c r="O5" i="6"/>
  <c r="O5" i="67"/>
  <c r="M5" i="68"/>
  <c r="E17" i="42" s="1"/>
  <c r="Q5" i="69"/>
  <c r="E18" i="42" s="1"/>
  <c r="O5" i="2"/>
  <c r="F11" i="42" s="1"/>
  <c r="O3" i="3"/>
  <c r="O3" i="4"/>
  <c r="O3" i="5"/>
  <c r="O3" i="6"/>
  <c r="O3" i="67"/>
  <c r="M3" i="68"/>
  <c r="Q3" i="69"/>
  <c r="E18" i="1" s="1"/>
  <c r="O3" i="2"/>
  <c r="E17" i="62"/>
  <c r="D17" i="63"/>
  <c r="E17" i="1"/>
  <c r="F15" i="64"/>
  <c r="E16" i="64"/>
  <c r="D16" i="64"/>
  <c r="C16" i="64"/>
  <c r="E15" i="64"/>
  <c r="D15" i="64"/>
  <c r="C15" i="64"/>
  <c r="D14" i="64"/>
  <c r="C14" i="64"/>
  <c r="E13" i="64"/>
  <c r="D13" i="64"/>
  <c r="C13" i="64"/>
  <c r="E12" i="64"/>
  <c r="D12" i="64"/>
  <c r="C12" i="64"/>
  <c r="D11" i="64"/>
  <c r="C11" i="64"/>
  <c r="E16" i="63"/>
  <c r="D16" i="63"/>
  <c r="C16" i="63"/>
  <c r="E15" i="63"/>
  <c r="D15" i="63"/>
  <c r="C15" i="63"/>
  <c r="E14" i="63"/>
  <c r="D14" i="63"/>
  <c r="C14" i="63"/>
  <c r="E13" i="63"/>
  <c r="D13" i="63"/>
  <c r="C13" i="63"/>
  <c r="E12" i="63"/>
  <c r="D12" i="63"/>
  <c r="C12" i="63"/>
  <c r="D11" i="63"/>
  <c r="C11" i="63"/>
  <c r="D18" i="62"/>
  <c r="C18" i="62"/>
  <c r="D16" i="62"/>
  <c r="C16" i="62"/>
  <c r="E15" i="62"/>
  <c r="D15" i="62"/>
  <c r="C15" i="62"/>
  <c r="D14" i="62"/>
  <c r="C14" i="62"/>
  <c r="E13" i="62"/>
  <c r="D13" i="62"/>
  <c r="C13" i="62"/>
  <c r="E12" i="62"/>
  <c r="D12" i="62"/>
  <c r="C12" i="62"/>
  <c r="D11" i="62"/>
  <c r="C11" i="62"/>
  <c r="F12" i="61"/>
  <c r="D16" i="61"/>
  <c r="C16" i="61"/>
  <c r="E15" i="61"/>
  <c r="D15" i="61"/>
  <c r="C15" i="61"/>
  <c r="E14" i="61"/>
  <c r="D14" i="61"/>
  <c r="C14" i="61"/>
  <c r="E13" i="61"/>
  <c r="D13" i="61"/>
  <c r="C13" i="61"/>
  <c r="E12" i="61"/>
  <c r="D12" i="61"/>
  <c r="C12" i="61"/>
  <c r="D11" i="61"/>
  <c r="C11" i="61"/>
  <c r="E16" i="59"/>
  <c r="D16" i="59"/>
  <c r="C16" i="59"/>
  <c r="E15" i="59"/>
  <c r="D15" i="59"/>
  <c r="C15" i="59"/>
  <c r="E14" i="59"/>
  <c r="D14" i="59"/>
  <c r="C14" i="59"/>
  <c r="E13" i="59"/>
  <c r="D13" i="59"/>
  <c r="C13" i="59"/>
  <c r="D12" i="59"/>
  <c r="C12" i="59"/>
  <c r="D11" i="59"/>
  <c r="C11" i="59"/>
  <c r="E16" i="58"/>
  <c r="D16" i="58"/>
  <c r="C16" i="58"/>
  <c r="E15" i="58"/>
  <c r="D15" i="58"/>
  <c r="C15" i="58"/>
  <c r="E14" i="58"/>
  <c r="D14" i="58"/>
  <c r="C14" i="58"/>
  <c r="E13" i="58"/>
  <c r="D13" i="58"/>
  <c r="C13" i="58"/>
  <c r="E12" i="58"/>
  <c r="D12" i="58"/>
  <c r="C12" i="58"/>
  <c r="E11" i="58"/>
  <c r="D11" i="58"/>
  <c r="C11" i="58"/>
  <c r="F13" i="57"/>
  <c r="E16" i="57"/>
  <c r="D16" i="57"/>
  <c r="C16" i="57"/>
  <c r="E15" i="57"/>
  <c r="D15" i="57"/>
  <c r="C15" i="57"/>
  <c r="E14" i="57"/>
  <c r="D14" i="57"/>
  <c r="C14" i="57"/>
  <c r="E13" i="57"/>
  <c r="D13" i="57"/>
  <c r="C13" i="57"/>
  <c r="E12" i="57"/>
  <c r="D12" i="57"/>
  <c r="C12" i="57"/>
  <c r="D11" i="57"/>
  <c r="C11" i="57"/>
  <c r="D16" i="56"/>
  <c r="C16" i="56"/>
  <c r="E15" i="56"/>
  <c r="D15" i="56"/>
  <c r="C15" i="56"/>
  <c r="D14" i="56"/>
  <c r="C14" i="56"/>
  <c r="E13" i="56"/>
  <c r="D13" i="56"/>
  <c r="C13" i="56"/>
  <c r="E12" i="56"/>
  <c r="D12" i="56"/>
  <c r="C12" i="56"/>
  <c r="D11" i="56"/>
  <c r="C11" i="56"/>
  <c r="F15" i="55"/>
  <c r="E16" i="55"/>
  <c r="D16" i="55"/>
  <c r="C16" i="55"/>
  <c r="D15" i="55"/>
  <c r="C15" i="55"/>
  <c r="E14" i="55"/>
  <c r="D14" i="55"/>
  <c r="C14" i="55"/>
  <c r="E13" i="55"/>
  <c r="D13" i="55"/>
  <c r="C13" i="55"/>
  <c r="E12" i="55"/>
  <c r="D12" i="55"/>
  <c r="C12" i="55"/>
  <c r="D11" i="55"/>
  <c r="C11" i="55"/>
  <c r="D16" i="54"/>
  <c r="C16" i="54"/>
  <c r="E15" i="54"/>
  <c r="D15" i="54"/>
  <c r="C15" i="54"/>
  <c r="D14" i="54"/>
  <c r="C14" i="54"/>
  <c r="E13" i="54"/>
  <c r="D13" i="54"/>
  <c r="C13" i="54"/>
  <c r="E12" i="54"/>
  <c r="D12" i="54"/>
  <c r="C12" i="54"/>
  <c r="D11" i="54"/>
  <c r="C11" i="54"/>
  <c r="D16" i="53"/>
  <c r="C16" i="53"/>
  <c r="E15" i="53"/>
  <c r="D15" i="53"/>
  <c r="C15" i="53"/>
  <c r="E14" i="53"/>
  <c r="D14" i="53"/>
  <c r="C14" i="53"/>
  <c r="E13" i="53"/>
  <c r="D13" i="53"/>
  <c r="C13" i="53"/>
  <c r="E12" i="53"/>
  <c r="D12" i="53"/>
  <c r="C12" i="53"/>
  <c r="E11" i="53"/>
  <c r="D11" i="53"/>
  <c r="C11" i="53"/>
  <c r="E16" i="52"/>
  <c r="D16" i="52"/>
  <c r="C16" i="52"/>
  <c r="D15" i="52"/>
  <c r="C15" i="52"/>
  <c r="E14" i="52"/>
  <c r="D14" i="52"/>
  <c r="C14" i="52"/>
  <c r="E13" i="52"/>
  <c r="D13" i="52"/>
  <c r="C13" i="52"/>
  <c r="E12" i="52"/>
  <c r="D12" i="52"/>
  <c r="C12" i="52"/>
  <c r="D11" i="52"/>
  <c r="C11" i="52"/>
  <c r="D16" i="51"/>
  <c r="C16" i="51"/>
  <c r="E15" i="51"/>
  <c r="D15" i="51"/>
  <c r="C15" i="51"/>
  <c r="E14" i="51"/>
  <c r="D14" i="51"/>
  <c r="C14" i="51"/>
  <c r="E13" i="51"/>
  <c r="D13" i="51"/>
  <c r="C13" i="51"/>
  <c r="E12" i="51"/>
  <c r="D12" i="51"/>
  <c r="C12" i="51"/>
  <c r="D11" i="51"/>
  <c r="C11" i="51"/>
  <c r="C18" i="50"/>
  <c r="E16" i="50"/>
  <c r="D16" i="50"/>
  <c r="C16" i="50"/>
  <c r="E15" i="50"/>
  <c r="D15" i="50"/>
  <c r="C15" i="50"/>
  <c r="D14" i="50"/>
  <c r="C14" i="50"/>
  <c r="E13" i="50"/>
  <c r="D13" i="50"/>
  <c r="C13" i="50"/>
  <c r="E12" i="50"/>
  <c r="D12" i="50"/>
  <c r="C12" i="50"/>
  <c r="D11" i="50"/>
  <c r="C11" i="50"/>
  <c r="D16" i="49"/>
  <c r="C16" i="49"/>
  <c r="E15" i="49"/>
  <c r="D15" i="49"/>
  <c r="C15" i="49"/>
  <c r="D14" i="49"/>
  <c r="C14" i="49"/>
  <c r="E13" i="49"/>
  <c r="D13" i="49"/>
  <c r="C13" i="49"/>
  <c r="E12" i="49"/>
  <c r="D12" i="49"/>
  <c r="C12" i="49"/>
  <c r="D11" i="49"/>
  <c r="C11" i="49"/>
  <c r="F16" i="48"/>
  <c r="E16" i="48"/>
  <c r="D16" i="48"/>
  <c r="C16" i="48"/>
  <c r="E15" i="48"/>
  <c r="D15" i="48"/>
  <c r="C15" i="48"/>
  <c r="E14" i="48"/>
  <c r="D14" i="48"/>
  <c r="C14" i="48"/>
  <c r="E13" i="48"/>
  <c r="D13" i="48"/>
  <c r="C13" i="48"/>
  <c r="E12" i="48"/>
  <c r="D12" i="48"/>
  <c r="C12" i="48"/>
  <c r="E11" i="48"/>
  <c r="D11" i="48"/>
  <c r="C11" i="48"/>
  <c r="F14" i="45"/>
  <c r="F12" i="45"/>
  <c r="E16" i="45"/>
  <c r="D16" i="45"/>
  <c r="C16" i="45"/>
  <c r="E15" i="45"/>
  <c r="D15" i="45"/>
  <c r="C15" i="45"/>
  <c r="E14" i="45"/>
  <c r="D14" i="45"/>
  <c r="C14" i="45"/>
  <c r="E13" i="45"/>
  <c r="D13" i="45"/>
  <c r="C13" i="45"/>
  <c r="E12" i="45"/>
  <c r="D12" i="45"/>
  <c r="C12" i="45"/>
  <c r="D11" i="45"/>
  <c r="C11" i="45"/>
  <c r="D16" i="44"/>
  <c r="C16" i="44"/>
  <c r="E15" i="44"/>
  <c r="D15" i="44"/>
  <c r="C15" i="44"/>
  <c r="D14" i="44"/>
  <c r="C14" i="44"/>
  <c r="E13" i="44"/>
  <c r="D13" i="44"/>
  <c r="C13" i="44"/>
  <c r="E12" i="44"/>
  <c r="D12" i="44"/>
  <c r="C12" i="44"/>
  <c r="D11" i="44"/>
  <c r="C11" i="44"/>
  <c r="E16" i="42"/>
  <c r="D16" i="42"/>
  <c r="C16" i="42"/>
  <c r="E15" i="42"/>
  <c r="D15" i="42"/>
  <c r="C15" i="42"/>
  <c r="E14" i="42"/>
  <c r="D14" i="42"/>
  <c r="C14" i="42"/>
  <c r="E13" i="42"/>
  <c r="D13" i="42"/>
  <c r="C13" i="42"/>
  <c r="E12" i="42"/>
  <c r="D12" i="42"/>
  <c r="C12" i="42"/>
  <c r="D11" i="42"/>
  <c r="C11" i="42"/>
  <c r="E16" i="1"/>
  <c r="D16" i="1"/>
  <c r="C16" i="1"/>
  <c r="E15" i="1"/>
  <c r="D15" i="1"/>
  <c r="C15" i="1"/>
  <c r="E14" i="1"/>
  <c r="D14" i="1"/>
  <c r="C14" i="1"/>
  <c r="E13" i="1"/>
  <c r="D13" i="1"/>
  <c r="C13" i="1"/>
  <c r="E12" i="1"/>
  <c r="D12" i="1"/>
  <c r="C12" i="1"/>
  <c r="E11" i="1"/>
  <c r="D11" i="1"/>
  <c r="C11" i="1"/>
  <c r="L41" i="69"/>
  <c r="D18" i="64" s="1"/>
  <c r="G41" i="69"/>
  <c r="L39" i="69"/>
  <c r="D18" i="63" s="1"/>
  <c r="G39" i="69"/>
  <c r="C18" i="63" s="1"/>
  <c r="L37" i="69"/>
  <c r="G37" i="69"/>
  <c r="L35" i="69"/>
  <c r="D18" i="61" s="1"/>
  <c r="G35" i="69"/>
  <c r="C18" i="61" s="1"/>
  <c r="L33" i="69"/>
  <c r="D18" i="59" s="1"/>
  <c r="G33" i="69"/>
  <c r="C18" i="59" s="1"/>
  <c r="L31" i="69"/>
  <c r="D18" i="58" s="1"/>
  <c r="G31" i="69"/>
  <c r="C18" i="58" s="1"/>
  <c r="L29" i="69"/>
  <c r="D18" i="57" s="1"/>
  <c r="G29" i="69"/>
  <c r="C18" i="57" s="1"/>
  <c r="L27" i="69"/>
  <c r="D18" i="56" s="1"/>
  <c r="G27" i="69"/>
  <c r="L25" i="69"/>
  <c r="D18" i="55" s="1"/>
  <c r="G25" i="69"/>
  <c r="C18" i="55" s="1"/>
  <c r="L23" i="69"/>
  <c r="D18" i="54" s="1"/>
  <c r="G23" i="69"/>
  <c r="C18" i="54" s="1"/>
  <c r="L21" i="69"/>
  <c r="D18" i="53" s="1"/>
  <c r="G21" i="69"/>
  <c r="C18" i="53" s="1"/>
  <c r="L19" i="69"/>
  <c r="D18" i="52" s="1"/>
  <c r="G19" i="69"/>
  <c r="C18" i="52" s="1"/>
  <c r="L17" i="69"/>
  <c r="D18" i="51" s="1"/>
  <c r="G17" i="69"/>
  <c r="C18" i="51" s="1"/>
  <c r="L15" i="69"/>
  <c r="D18" i="50" s="1"/>
  <c r="G15" i="69"/>
  <c r="L13" i="69"/>
  <c r="D18" i="49" s="1"/>
  <c r="G13" i="69"/>
  <c r="C18" i="49" s="1"/>
  <c r="L11" i="69"/>
  <c r="D18" i="48" s="1"/>
  <c r="G11" i="69"/>
  <c r="L9" i="69"/>
  <c r="D18" i="45" s="1"/>
  <c r="G9" i="69"/>
  <c r="C18" i="45" s="1"/>
  <c r="L7" i="69"/>
  <c r="D18" i="44" s="1"/>
  <c r="G7" i="69"/>
  <c r="C18" i="44" s="1"/>
  <c r="L5" i="69"/>
  <c r="D18" i="42" s="1"/>
  <c r="G5" i="69"/>
  <c r="C18" i="42" s="1"/>
  <c r="L3" i="69"/>
  <c r="D18" i="1" s="1"/>
  <c r="G3" i="69"/>
  <c r="C18" i="1" s="1"/>
  <c r="J41" i="68"/>
  <c r="D17" i="64" s="1"/>
  <c r="G41" i="68"/>
  <c r="J39" i="68"/>
  <c r="G39" i="68"/>
  <c r="C17" i="63" s="1"/>
  <c r="J37" i="68"/>
  <c r="D17" i="62" s="1"/>
  <c r="G37" i="68"/>
  <c r="C17" i="62" s="1"/>
  <c r="J35" i="68"/>
  <c r="D17" i="61" s="1"/>
  <c r="G35" i="68"/>
  <c r="C17" i="61" s="1"/>
  <c r="J33" i="68"/>
  <c r="D17" i="59" s="1"/>
  <c r="G33" i="68"/>
  <c r="C17" i="59" s="1"/>
  <c r="J31" i="68"/>
  <c r="D17" i="58" s="1"/>
  <c r="G31" i="68"/>
  <c r="C17" i="58" s="1"/>
  <c r="J29" i="68"/>
  <c r="D17" i="57" s="1"/>
  <c r="G29" i="68"/>
  <c r="C17" i="57" s="1"/>
  <c r="J27" i="68"/>
  <c r="D17" i="56" s="1"/>
  <c r="G27" i="68"/>
  <c r="C17" i="56" s="1"/>
  <c r="J25" i="68"/>
  <c r="D17" i="55" s="1"/>
  <c r="G25" i="68"/>
  <c r="C17" i="55" s="1"/>
  <c r="J23" i="68"/>
  <c r="D17" i="54" s="1"/>
  <c r="G23" i="68"/>
  <c r="C17" i="54" s="1"/>
  <c r="J21" i="68"/>
  <c r="D17" i="53" s="1"/>
  <c r="G21" i="68"/>
  <c r="C17" i="53" s="1"/>
  <c r="J19" i="68"/>
  <c r="D17" i="52" s="1"/>
  <c r="G19" i="68"/>
  <c r="J17" i="68"/>
  <c r="D17" i="51" s="1"/>
  <c r="G17" i="68"/>
  <c r="C17" i="51" s="1"/>
  <c r="J15" i="68"/>
  <c r="D17" i="50" s="1"/>
  <c r="G15" i="68"/>
  <c r="C17" i="50" s="1"/>
  <c r="J13" i="68"/>
  <c r="D17" i="49" s="1"/>
  <c r="G13" i="68"/>
  <c r="C17" i="49" s="1"/>
  <c r="J11" i="68"/>
  <c r="D17" i="48" s="1"/>
  <c r="G11" i="68"/>
  <c r="C17" i="48" s="1"/>
  <c r="J9" i="68"/>
  <c r="D17" i="45" s="1"/>
  <c r="G9" i="68"/>
  <c r="C17" i="45" s="1"/>
  <c r="J7" i="68"/>
  <c r="D17" i="44" s="1"/>
  <c r="G7" i="68"/>
  <c r="C17" i="44" s="1"/>
  <c r="J5" i="68"/>
  <c r="D17" i="42" s="1"/>
  <c r="G5" i="68"/>
  <c r="C17" i="42" s="1"/>
  <c r="J3" i="68"/>
  <c r="D17" i="1" s="1"/>
  <c r="G3" i="68"/>
  <c r="C17" i="1" s="1"/>
  <c r="K41" i="67"/>
  <c r="G41" i="67"/>
  <c r="K39" i="67"/>
  <c r="G39" i="67"/>
  <c r="K37" i="67"/>
  <c r="G37" i="67"/>
  <c r="K35" i="67"/>
  <c r="G35" i="67"/>
  <c r="K33" i="67"/>
  <c r="G33" i="67"/>
  <c r="F16" i="58"/>
  <c r="K31" i="67"/>
  <c r="G31" i="67"/>
  <c r="K29" i="67"/>
  <c r="G29" i="67"/>
  <c r="K27" i="67"/>
  <c r="G27" i="67"/>
  <c r="F16" i="56" s="1"/>
  <c r="K25" i="67"/>
  <c r="G25" i="67"/>
  <c r="K23" i="67"/>
  <c r="G23" i="67"/>
  <c r="F16" i="54" s="1"/>
  <c r="K21" i="67"/>
  <c r="G21" i="67"/>
  <c r="K19" i="67"/>
  <c r="G19" i="67"/>
  <c r="K17" i="67"/>
  <c r="G17" i="67"/>
  <c r="F16" i="50"/>
  <c r="K15" i="67"/>
  <c r="G15" i="67"/>
  <c r="K13" i="67"/>
  <c r="G13" i="67"/>
  <c r="K11" i="67"/>
  <c r="G11" i="67"/>
  <c r="K9" i="67"/>
  <c r="G9" i="67"/>
  <c r="K7" i="67"/>
  <c r="G7" i="67"/>
  <c r="K5" i="67"/>
  <c r="G5" i="67"/>
  <c r="K3" i="67"/>
  <c r="G3" i="67"/>
  <c r="F16" i="1" s="1"/>
  <c r="K41" i="6"/>
  <c r="G41" i="6"/>
  <c r="K39" i="6"/>
  <c r="G39" i="6"/>
  <c r="K37" i="6"/>
  <c r="G37" i="6"/>
  <c r="K35" i="6"/>
  <c r="G35" i="6"/>
  <c r="K33" i="6"/>
  <c r="G33" i="6"/>
  <c r="K31" i="6"/>
  <c r="G31" i="6"/>
  <c r="K29" i="6"/>
  <c r="G29" i="6"/>
  <c r="K27" i="6"/>
  <c r="G27" i="6"/>
  <c r="F15" i="56" s="1"/>
  <c r="K25" i="6"/>
  <c r="G25" i="6"/>
  <c r="K23" i="6"/>
  <c r="G23" i="6"/>
  <c r="F15" i="53"/>
  <c r="K21" i="6"/>
  <c r="G21" i="6"/>
  <c r="K19" i="6"/>
  <c r="G19" i="6"/>
  <c r="F15" i="52" s="1"/>
  <c r="K17" i="6"/>
  <c r="G17" i="6"/>
  <c r="F15" i="50"/>
  <c r="K15" i="6"/>
  <c r="G15" i="6"/>
  <c r="K13" i="6"/>
  <c r="G13" i="6"/>
  <c r="K11" i="6"/>
  <c r="G11" i="6"/>
  <c r="K9" i="6"/>
  <c r="G9" i="6"/>
  <c r="K7" i="6"/>
  <c r="G7" i="6"/>
  <c r="K5" i="6"/>
  <c r="G5" i="6"/>
  <c r="K3" i="6"/>
  <c r="G3" i="6"/>
  <c r="K41" i="5"/>
  <c r="G41" i="5"/>
  <c r="K39" i="5"/>
  <c r="G39" i="5"/>
  <c r="K37" i="5"/>
  <c r="G37" i="5"/>
  <c r="K35" i="5"/>
  <c r="G35" i="5"/>
  <c r="K33" i="5"/>
  <c r="G33" i="5"/>
  <c r="K31" i="5"/>
  <c r="G31" i="5"/>
  <c r="K29" i="5"/>
  <c r="G29" i="5"/>
  <c r="K27" i="5"/>
  <c r="G27" i="5"/>
  <c r="K25" i="5"/>
  <c r="G25" i="5"/>
  <c r="K23" i="5"/>
  <c r="G23" i="5"/>
  <c r="F14" i="53"/>
  <c r="K21" i="5"/>
  <c r="G21" i="5"/>
  <c r="K19" i="5"/>
  <c r="G19" i="5"/>
  <c r="K17" i="5"/>
  <c r="G17" i="5"/>
  <c r="K15" i="5"/>
  <c r="G15" i="5"/>
  <c r="K13" i="5"/>
  <c r="G13" i="5"/>
  <c r="K11" i="5"/>
  <c r="G11" i="5"/>
  <c r="F14" i="48" s="1"/>
  <c r="K9" i="5"/>
  <c r="G9" i="5"/>
  <c r="K7" i="5"/>
  <c r="G7" i="5"/>
  <c r="K5" i="5"/>
  <c r="G5" i="5"/>
  <c r="K3" i="5"/>
  <c r="G3" i="5"/>
  <c r="K41" i="4"/>
  <c r="G41" i="4"/>
  <c r="K39" i="4"/>
  <c r="G39" i="4"/>
  <c r="K37" i="4"/>
  <c r="G37" i="4"/>
  <c r="K35" i="4"/>
  <c r="G35" i="4"/>
  <c r="K33" i="4"/>
  <c r="G33" i="4"/>
  <c r="K31" i="4"/>
  <c r="G31" i="4"/>
  <c r="K29" i="4"/>
  <c r="G29" i="4"/>
  <c r="K27" i="4"/>
  <c r="G27" i="4"/>
  <c r="K25" i="4"/>
  <c r="G25" i="4"/>
  <c r="K23" i="4"/>
  <c r="G23" i="4"/>
  <c r="K21" i="4"/>
  <c r="G21" i="4"/>
  <c r="K19" i="4"/>
  <c r="G19" i="4"/>
  <c r="F13" i="52" s="1"/>
  <c r="K17" i="4"/>
  <c r="G17" i="4"/>
  <c r="K15" i="4"/>
  <c r="G15" i="4"/>
  <c r="K13" i="4"/>
  <c r="G13" i="4"/>
  <c r="K11" i="4"/>
  <c r="G11" i="4"/>
  <c r="K9" i="4"/>
  <c r="G9" i="4"/>
  <c r="K7" i="4"/>
  <c r="G7" i="4"/>
  <c r="K5" i="4"/>
  <c r="G5" i="4"/>
  <c r="K3" i="4"/>
  <c r="G3" i="4"/>
  <c r="K41" i="3"/>
  <c r="G41" i="3"/>
  <c r="K39" i="3"/>
  <c r="G39" i="3"/>
  <c r="K37" i="3"/>
  <c r="G37" i="3"/>
  <c r="K35" i="3"/>
  <c r="G35" i="3"/>
  <c r="K33" i="3"/>
  <c r="G33" i="3"/>
  <c r="K31" i="3"/>
  <c r="G31" i="3"/>
  <c r="K29" i="3"/>
  <c r="G29" i="3"/>
  <c r="K27" i="3"/>
  <c r="G27" i="3"/>
  <c r="F12" i="56" s="1"/>
  <c r="K25" i="3"/>
  <c r="G25" i="3"/>
  <c r="K23" i="3"/>
  <c r="G23" i="3"/>
  <c r="K21" i="3"/>
  <c r="G21" i="3"/>
  <c r="K19" i="3"/>
  <c r="G19" i="3"/>
  <c r="K17" i="3"/>
  <c r="G17" i="3"/>
  <c r="F12" i="50"/>
  <c r="K15" i="3"/>
  <c r="G15" i="3"/>
  <c r="K13" i="3"/>
  <c r="G13" i="3"/>
  <c r="K11" i="3"/>
  <c r="G11" i="3"/>
  <c r="K9" i="3"/>
  <c r="G9" i="3"/>
  <c r="K7" i="3"/>
  <c r="G7" i="3"/>
  <c r="F12" i="44" s="1"/>
  <c r="K5" i="3"/>
  <c r="G5" i="3"/>
  <c r="K3" i="3"/>
  <c r="G3" i="3"/>
  <c r="F11" i="64"/>
  <c r="K41" i="2"/>
  <c r="G41" i="2"/>
  <c r="K39" i="2"/>
  <c r="G39" i="2"/>
  <c r="K37" i="2"/>
  <c r="G37" i="2"/>
  <c r="K35" i="2"/>
  <c r="G35" i="2"/>
  <c r="K33" i="2"/>
  <c r="G33" i="2"/>
  <c r="K31" i="2"/>
  <c r="G31" i="2"/>
  <c r="T30" i="2"/>
  <c r="K29" i="2"/>
  <c r="G29" i="2"/>
  <c r="K27" i="2"/>
  <c r="G27" i="2"/>
  <c r="K25" i="2"/>
  <c r="G25" i="2"/>
  <c r="K23" i="2"/>
  <c r="G23" i="2"/>
  <c r="K21" i="2"/>
  <c r="G21" i="2"/>
  <c r="K19" i="2"/>
  <c r="G19" i="2"/>
  <c r="K17" i="2"/>
  <c r="G17" i="2"/>
  <c r="K15" i="2"/>
  <c r="G15" i="2"/>
  <c r="K13" i="2"/>
  <c r="G13" i="2"/>
  <c r="K11" i="2"/>
  <c r="G11" i="2"/>
  <c r="K9" i="2"/>
  <c r="G9" i="2"/>
  <c r="K7" i="2"/>
  <c r="G7" i="2"/>
  <c r="K5" i="2"/>
  <c r="G5" i="2"/>
  <c r="K3" i="2"/>
  <c r="G3" i="2"/>
  <c r="W40" i="69"/>
  <c r="W38" i="69"/>
  <c r="W36" i="69"/>
  <c r="W34" i="69"/>
  <c r="W32" i="69"/>
  <c r="W30" i="69"/>
  <c r="W28" i="69"/>
  <c r="W26" i="69"/>
  <c r="W24" i="69"/>
  <c r="W22" i="69"/>
  <c r="W20" i="69"/>
  <c r="W18" i="69"/>
  <c r="W16" i="69"/>
  <c r="W14" i="69"/>
  <c r="W12" i="69"/>
  <c r="W10" i="69"/>
  <c r="W8" i="69"/>
  <c r="W6" i="69"/>
  <c r="W4" i="69"/>
  <c r="W2" i="69"/>
  <c r="Q40" i="68"/>
  <c r="Q38" i="68"/>
  <c r="Q36" i="68"/>
  <c r="Q34" i="68"/>
  <c r="Q32" i="68"/>
  <c r="Q30" i="68"/>
  <c r="Q28" i="68"/>
  <c r="Q26" i="68"/>
  <c r="Q24" i="68"/>
  <c r="Q22" i="68"/>
  <c r="Q20" i="68"/>
  <c r="Q18" i="68"/>
  <c r="Q16" i="68"/>
  <c r="Q14" i="68"/>
  <c r="Q12" i="68"/>
  <c r="Q10" i="68"/>
  <c r="Q8" i="68"/>
  <c r="Q6" i="68"/>
  <c r="Q4" i="68"/>
  <c r="Q2" i="68"/>
  <c r="F16" i="64"/>
  <c r="T40" i="67"/>
  <c r="T38" i="67"/>
  <c r="T36" i="67"/>
  <c r="T34" i="67"/>
  <c r="T32" i="67"/>
  <c r="T30" i="67"/>
  <c r="T28" i="67"/>
  <c r="T26" i="67"/>
  <c r="F16" i="55"/>
  <c r="T24" i="67"/>
  <c r="T22" i="67"/>
  <c r="T20" i="67"/>
  <c r="T18" i="67"/>
  <c r="T16" i="67"/>
  <c r="T14" i="67"/>
  <c r="T12" i="67"/>
  <c r="T10" i="67"/>
  <c r="T8" i="67"/>
  <c r="T6" i="67"/>
  <c r="T4" i="67"/>
  <c r="T2" i="67"/>
  <c r="T40" i="6"/>
  <c r="T38" i="6"/>
  <c r="T36" i="6"/>
  <c r="F15" i="61"/>
  <c r="T34" i="6"/>
  <c r="T32" i="6"/>
  <c r="T30" i="6"/>
  <c r="T28" i="6"/>
  <c r="T26" i="6"/>
  <c r="T24" i="6"/>
  <c r="T22" i="6"/>
  <c r="T20" i="6"/>
  <c r="T18" i="6"/>
  <c r="T16" i="6"/>
  <c r="T14" i="6"/>
  <c r="T12" i="6"/>
  <c r="T10" i="6"/>
  <c r="T8" i="6"/>
  <c r="T6" i="6"/>
  <c r="T4" i="6"/>
  <c r="T2" i="6"/>
  <c r="T40" i="5"/>
  <c r="T38" i="5"/>
  <c r="T36" i="5"/>
  <c r="T34" i="5"/>
  <c r="T32" i="5"/>
  <c r="T30" i="5"/>
  <c r="T28" i="5"/>
  <c r="F14" i="56"/>
  <c r="T26" i="5"/>
  <c r="T24" i="5"/>
  <c r="T22" i="5"/>
  <c r="T20" i="5"/>
  <c r="T18" i="5"/>
  <c r="T16" i="5"/>
  <c r="T14" i="5"/>
  <c r="T12" i="5"/>
  <c r="T10" i="5"/>
  <c r="T8" i="5"/>
  <c r="T6" i="5"/>
  <c r="T4" i="5"/>
  <c r="T2" i="5"/>
  <c r="T40" i="4"/>
  <c r="F13" i="63"/>
  <c r="T38" i="4"/>
  <c r="T36" i="4"/>
  <c r="T34" i="4"/>
  <c r="T32" i="4"/>
  <c r="T30" i="4"/>
  <c r="T28" i="4"/>
  <c r="T26" i="4"/>
  <c r="T24" i="4"/>
  <c r="T22" i="4"/>
  <c r="T20" i="4"/>
  <c r="T18" i="4"/>
  <c r="T16" i="4"/>
  <c r="T14" i="4"/>
  <c r="T12" i="4"/>
  <c r="T10" i="4"/>
  <c r="F13" i="48"/>
  <c r="T8" i="4"/>
  <c r="T6" i="4"/>
  <c r="T4" i="4"/>
  <c r="F13" i="1"/>
  <c r="T2" i="4"/>
  <c r="F12" i="59"/>
  <c r="F11" i="48"/>
  <c r="F11" i="44"/>
  <c r="B47" i="44"/>
  <c r="B47" i="45"/>
  <c r="B47" i="48"/>
  <c r="B47" i="49"/>
  <c r="B47" i="50"/>
  <c r="B47" i="51"/>
  <c r="B47" i="52"/>
  <c r="B47" i="53"/>
  <c r="B47" i="54"/>
  <c r="B47" i="55"/>
  <c r="B47" i="56"/>
  <c r="B47" i="57"/>
  <c r="B47" i="58"/>
  <c r="B47" i="59"/>
  <c r="B47" i="61"/>
  <c r="B47" i="62"/>
  <c r="B47" i="63"/>
  <c r="B47" i="64"/>
  <c r="B47" i="42"/>
  <c r="B47" i="1"/>
  <c r="I3" i="64"/>
  <c r="I3" i="63"/>
  <c r="I4" i="62"/>
  <c r="I3" i="62"/>
  <c r="I3" i="61"/>
  <c r="I3" i="59"/>
  <c r="I3" i="58"/>
  <c r="I3" i="57"/>
  <c r="I3" i="56"/>
  <c r="I3" i="55"/>
  <c r="I3" i="54"/>
  <c r="I3" i="53"/>
  <c r="I3" i="52"/>
  <c r="I3" i="51"/>
  <c r="I3" i="50"/>
  <c r="I3" i="49"/>
  <c r="I3" i="48"/>
  <c r="I3" i="45"/>
  <c r="I3" i="44"/>
  <c r="I3" i="42"/>
  <c r="I3" i="1"/>
  <c r="C4" i="1"/>
  <c r="F13" i="61" l="1"/>
  <c r="F11" i="50"/>
  <c r="F11" i="52"/>
  <c r="C18" i="56"/>
  <c r="C18" i="64"/>
  <c r="C18" i="48"/>
  <c r="E18" i="58"/>
  <c r="F17" i="52"/>
  <c r="F17" i="64"/>
  <c r="F17" i="45"/>
  <c r="E17" i="45"/>
  <c r="C17" i="64"/>
  <c r="C17" i="52"/>
  <c r="F11" i="49"/>
  <c r="F15" i="49"/>
  <c r="F11" i="63"/>
  <c r="E11" i="62"/>
  <c r="E11" i="61"/>
  <c r="F11" i="59"/>
  <c r="F14" i="59"/>
  <c r="F17" i="59"/>
  <c r="E11" i="57"/>
  <c r="E18" i="57"/>
  <c r="F17" i="56"/>
  <c r="F17" i="55"/>
  <c r="F11" i="55"/>
  <c r="F11" i="54"/>
  <c r="E14" i="54"/>
  <c r="F16" i="53"/>
  <c r="E11" i="52"/>
  <c r="F17" i="51"/>
  <c r="F11" i="51"/>
  <c r="F14" i="50"/>
  <c r="E11" i="50"/>
  <c r="E11" i="45"/>
  <c r="F13" i="45"/>
  <c r="F15" i="45"/>
  <c r="F18" i="42"/>
  <c r="E11" i="42"/>
  <c r="F17" i="48"/>
  <c r="F17" i="50"/>
  <c r="F17" i="58"/>
  <c r="F17" i="53"/>
  <c r="F17" i="54"/>
  <c r="F17" i="42"/>
  <c r="F17" i="62"/>
  <c r="F16" i="62"/>
  <c r="F16" i="52"/>
  <c r="F16" i="42"/>
  <c r="F15" i="48"/>
  <c r="F15" i="58"/>
  <c r="F15" i="51"/>
  <c r="F15" i="59"/>
  <c r="F15" i="42"/>
  <c r="F14" i="42"/>
  <c r="F14" i="62"/>
  <c r="F14" i="49"/>
  <c r="F14" i="61"/>
  <c r="F13" i="49"/>
  <c r="F13" i="50"/>
  <c r="F13" i="56"/>
  <c r="F13" i="58"/>
  <c r="F13" i="53"/>
  <c r="F13" i="59"/>
  <c r="F13" i="62"/>
  <c r="F13" i="51"/>
  <c r="F13" i="44"/>
  <c r="F12" i="42"/>
  <c r="F12" i="62"/>
  <c r="F12" i="54"/>
  <c r="F12" i="53"/>
  <c r="F12" i="58"/>
  <c r="F17" i="57"/>
  <c r="F17" i="1"/>
  <c r="F17" i="61"/>
  <c r="F17" i="49"/>
  <c r="F17" i="63"/>
  <c r="F17" i="44"/>
  <c r="F16" i="51"/>
  <c r="F16" i="61"/>
  <c r="F16" i="44"/>
  <c r="F16" i="49"/>
  <c r="F16" i="63"/>
  <c r="F16" i="57"/>
  <c r="F16" i="59"/>
  <c r="F15" i="1"/>
  <c r="F15" i="44"/>
  <c r="F15" i="63"/>
  <c r="F15" i="57"/>
  <c r="F15" i="54"/>
  <c r="F14" i="64"/>
  <c r="F14" i="51"/>
  <c r="F14" i="63"/>
  <c r="F14" i="1"/>
  <c r="F14" i="55"/>
  <c r="F14" i="44"/>
  <c r="F14" i="57"/>
  <c r="F14" i="52"/>
  <c r="F13" i="55"/>
  <c r="F13" i="54"/>
  <c r="F13" i="64"/>
  <c r="F12" i="63"/>
  <c r="F12" i="64"/>
  <c r="F11" i="56"/>
  <c r="F12" i="57"/>
  <c r="F12" i="55"/>
  <c r="F12" i="52"/>
  <c r="F12" i="51"/>
  <c r="F12" i="49"/>
  <c r="F12" i="48"/>
  <c r="F11" i="1"/>
  <c r="F18" i="1" l="1"/>
  <c r="F35" i="58"/>
  <c r="F12" i="1"/>
  <c r="F35" i="57" l="1"/>
  <c r="C3" i="64"/>
  <c r="I2" i="64"/>
  <c r="B2" i="64"/>
  <c r="C3" i="63"/>
  <c r="I2" i="63"/>
  <c r="B2" i="63"/>
  <c r="C3" i="62"/>
  <c r="I2" i="62"/>
  <c r="B2" i="62"/>
  <c r="C3" i="61"/>
  <c r="I2" i="61"/>
  <c r="C3" i="59"/>
  <c r="I2" i="59"/>
  <c r="B2" i="59"/>
  <c r="C3" i="58"/>
  <c r="I2" i="58"/>
  <c r="B2" i="58"/>
  <c r="C3" i="57"/>
  <c r="I2" i="57"/>
  <c r="B2" i="57"/>
  <c r="C3" i="56"/>
  <c r="I2" i="56"/>
  <c r="B2" i="56"/>
  <c r="C3" i="55"/>
  <c r="I2" i="55"/>
  <c r="B2" i="55"/>
  <c r="C3" i="54"/>
  <c r="I2" i="54"/>
  <c r="B2" i="54"/>
  <c r="C3" i="53"/>
  <c r="I2" i="53"/>
  <c r="B2" i="53"/>
  <c r="C3" i="52"/>
  <c r="I2" i="52"/>
  <c r="B2" i="52"/>
  <c r="C3" i="51"/>
  <c r="I2" i="51"/>
  <c r="B2" i="51"/>
  <c r="C3" i="50"/>
  <c r="I2" i="50"/>
  <c r="B2" i="50"/>
  <c r="C3" i="49"/>
  <c r="I2" i="49"/>
  <c r="B2" i="49"/>
  <c r="C3" i="48"/>
  <c r="I2" i="48"/>
  <c r="B2" i="48"/>
  <c r="C3" i="45"/>
  <c r="I2" i="45"/>
  <c r="B2" i="45"/>
  <c r="C3" i="44"/>
  <c r="I2" i="44"/>
  <c r="B2" i="44"/>
  <c r="I2" i="42"/>
  <c r="C3" i="42"/>
  <c r="B2" i="42"/>
  <c r="I4" i="42"/>
  <c r="I4" i="44"/>
  <c r="I4" i="45"/>
  <c r="I4" i="48"/>
  <c r="I4" i="49"/>
  <c r="I4" i="50"/>
  <c r="I4" i="51"/>
  <c r="I4" i="52"/>
  <c r="I4" i="53"/>
  <c r="I4" i="54"/>
  <c r="I4" i="55"/>
  <c r="I4" i="56"/>
  <c r="I4" i="57"/>
  <c r="I4" i="58"/>
  <c r="I4" i="59"/>
  <c r="I4" i="61"/>
  <c r="I4" i="63"/>
  <c r="I4" i="64"/>
  <c r="I4" i="1"/>
  <c r="C4" i="42"/>
  <c r="C4" i="44"/>
  <c r="C4" i="45"/>
  <c r="C4" i="48"/>
  <c r="C4" i="49"/>
  <c r="C4" i="50"/>
  <c r="C4" i="51"/>
  <c r="C4" i="52"/>
  <c r="C4" i="53"/>
  <c r="C4" i="54"/>
  <c r="C4" i="55"/>
  <c r="C4" i="56"/>
  <c r="C4" i="57"/>
  <c r="C4" i="58"/>
  <c r="C4" i="59"/>
  <c r="C4" i="61"/>
  <c r="C4" i="62"/>
  <c r="C4" i="63"/>
  <c r="C4" i="64"/>
  <c r="C3" i="1"/>
  <c r="I2" i="1"/>
  <c r="B2" i="1"/>
  <c r="T40" i="3"/>
  <c r="T40" i="2"/>
  <c r="T38" i="3"/>
  <c r="T38" i="2"/>
  <c r="T36" i="3"/>
  <c r="T36" i="2"/>
  <c r="T34" i="3"/>
  <c r="T34" i="2"/>
  <c r="T32" i="3"/>
  <c r="T32" i="2"/>
  <c r="T30" i="3"/>
  <c r="T28" i="3"/>
  <c r="T28" i="2"/>
  <c r="T26" i="3"/>
  <c r="T26" i="2"/>
  <c r="T24" i="3"/>
  <c r="T24" i="2"/>
  <c r="T22" i="3"/>
  <c r="T22" i="2"/>
  <c r="T20" i="3"/>
  <c r="T20" i="2"/>
  <c r="T18" i="3"/>
  <c r="T18" i="2"/>
  <c r="T16" i="3"/>
  <c r="T16" i="2"/>
  <c r="T14" i="3"/>
  <c r="T14" i="2"/>
  <c r="T12" i="3"/>
  <c r="T12" i="2"/>
  <c r="T10" i="3"/>
  <c r="T10" i="2"/>
  <c r="T8" i="3"/>
  <c r="T8" i="2"/>
  <c r="T6" i="3"/>
  <c r="T6" i="2"/>
  <c r="T4" i="3"/>
  <c r="T4" i="2"/>
  <c r="T2" i="3"/>
  <c r="T2" i="2"/>
  <c r="F35" i="62" l="1"/>
  <c r="I25" i="47" s="1"/>
  <c r="F35" i="48"/>
  <c r="I12" i="47" s="1"/>
  <c r="F35" i="49"/>
  <c r="I13" i="47" s="1"/>
  <c r="F35" i="50"/>
  <c r="I14" i="47" s="1"/>
  <c r="F35" i="52"/>
  <c r="I16" i="47" s="1"/>
  <c r="F35" i="53"/>
  <c r="I17" i="47" s="1"/>
  <c r="F35" i="54"/>
  <c r="I18" i="47" s="1"/>
  <c r="F35" i="56"/>
  <c r="I20" i="47" s="1"/>
  <c r="F35" i="59"/>
  <c r="I23" i="47" s="1"/>
  <c r="F35" i="61"/>
  <c r="I24" i="47" s="1"/>
  <c r="F35" i="63"/>
  <c r="I26" i="47" s="1"/>
  <c r="F35" i="64"/>
  <c r="I27" i="47" s="1"/>
  <c r="F35" i="51"/>
  <c r="I15" i="47" s="1"/>
  <c r="F35" i="55"/>
  <c r="I19" i="47" s="1"/>
  <c r="I21" i="47"/>
  <c r="F35" i="1" l="1"/>
  <c r="I8" i="47" s="1"/>
  <c r="F35" i="42"/>
  <c r="I9" i="47" s="1"/>
  <c r="F35" i="45"/>
  <c r="I11" i="47" s="1"/>
  <c r="F35" i="44"/>
  <c r="I10" i="47" s="1"/>
  <c r="I22" i="47"/>
  <c r="J15" i="47" l="1"/>
  <c r="J18" i="47"/>
  <c r="J24" i="47"/>
  <c r="J27" i="47"/>
  <c r="J21" i="47"/>
  <c r="J9" i="47"/>
  <c r="J14" i="47"/>
  <c r="J16" i="47"/>
  <c r="J17" i="47"/>
  <c r="J13" i="47"/>
  <c r="J26" i="47"/>
  <c r="J25" i="47"/>
  <c r="J10" i="47"/>
  <c r="J20" i="47"/>
  <c r="J11" i="47"/>
  <c r="J22" i="47"/>
  <c r="J12" i="47"/>
  <c r="J23" i="47"/>
  <c r="J8" i="47"/>
  <c r="J19" i="47"/>
</calcChain>
</file>

<file path=xl/sharedStrings.xml><?xml version="1.0" encoding="utf-8"?>
<sst xmlns="http://schemas.openxmlformats.org/spreadsheetml/2006/main" count="634" uniqueCount="69">
  <si>
    <t xml:space="preserve">NOM : </t>
  </si>
  <si>
    <t>Prénom :</t>
  </si>
  <si>
    <t xml:space="preserve">Club du joueur : </t>
  </si>
  <si>
    <t>Date :</t>
  </si>
  <si>
    <t>Club organisateur :</t>
  </si>
  <si>
    <t>Signature de l’arbitre –animateur :</t>
  </si>
  <si>
    <t>PROGRAMME DES FIGURES IMPOSEES</t>
  </si>
  <si>
    <t>Connaissances et capacités évaluées sur :</t>
  </si>
  <si>
    <t>La gestuelle</t>
  </si>
  <si>
    <t>Ligue :</t>
  </si>
  <si>
    <t>Fichier réalisé par Jacques LESIOUR d'Orléans Billard Club</t>
  </si>
  <si>
    <t>NOM</t>
  </si>
  <si>
    <t>PRENOM</t>
  </si>
  <si>
    <t>CLUB</t>
  </si>
  <si>
    <t>CLASSEMENT</t>
  </si>
  <si>
    <t>Un exemplaire à renvoyer au responsable Formation Jeunesse de la Ligue</t>
  </si>
  <si>
    <t>Un exemplaire à renvoyer à la Fédération Française de Billard</t>
  </si>
  <si>
    <t>Catégorie d'âge :</t>
  </si>
  <si>
    <t xml:space="preserve">Fichier réalisé par Jacques LESIOUR d'Orléans Billard Club </t>
  </si>
  <si>
    <t>TOTAL sur 100 points</t>
  </si>
  <si>
    <t>SCORE/100</t>
  </si>
  <si>
    <t>Les coups techniques</t>
  </si>
  <si>
    <t>La tactique de jeu</t>
  </si>
  <si>
    <t>Meilleur nombre de points marqués</t>
  </si>
  <si>
    <t xml:space="preserve">Meilleur nombre de pts marqués </t>
  </si>
  <si>
    <t>Diplômes Fédéraux d’Aptitude 3</t>
  </si>
  <si>
    <t>BILLARD D'OR</t>
  </si>
  <si>
    <t>• Les choix effectués par le joueur pour :</t>
  </si>
  <si>
    <t>o éviter d’être snooké</t>
  </si>
  <si>
    <t xml:space="preserve">X </t>
  </si>
  <si>
    <t>si -21 ans</t>
  </si>
  <si>
    <t>Discipline Snooker</t>
  </si>
  <si>
    <t>C.F.J./D.T.N. -20196 Règlement des Diplômes Fédéraux d'Aptitude – Snooker</t>
  </si>
  <si>
    <t>• Adaptation de la hauteur d’attaque et de la puissance en fonction du replacement.</t>
  </si>
  <si>
    <t>• Utilisation des coups techniques fondamentaux.</t>
  </si>
  <si>
    <t>• La réalisation d’une série d'empochage de 3 ou 5 billes</t>
  </si>
  <si>
    <t>o se replacer en prenant en compte la notion de dominante</t>
  </si>
  <si>
    <t>o éviter de choquer des billes autres que la bille de but</t>
  </si>
  <si>
    <t>Diplôme Fédéral d’Aptitude 3 « billard d'or » 
Snooker</t>
  </si>
  <si>
    <t>3 essais au maximum par exercice.</t>
  </si>
  <si>
    <r>
      <t>100 % des points par bille empochée au 1</t>
    </r>
    <r>
      <rPr>
        <vertAlign val="superscript"/>
        <sz val="11"/>
        <color theme="1"/>
        <rFont val="Calibri"/>
        <family val="2"/>
        <scheme val="minor"/>
      </rPr>
      <t>er</t>
    </r>
    <r>
      <rPr>
        <sz val="11"/>
        <color theme="1"/>
        <rFont val="Calibri"/>
        <family val="2"/>
        <scheme val="minor"/>
      </rPr>
      <t xml:space="preserve"> essai, </t>
    </r>
  </si>
  <si>
    <r>
      <t>100 % des points par bille empochée au 1</t>
    </r>
    <r>
      <rPr>
        <vertAlign val="superscript"/>
        <sz val="11"/>
        <color theme="1"/>
        <rFont val="Calibri"/>
        <family val="2"/>
        <scheme val="minor"/>
      </rPr>
      <t>er</t>
    </r>
    <r>
      <rPr>
        <sz val="11"/>
        <color theme="1"/>
        <rFont val="Calibri"/>
        <family val="2"/>
        <scheme val="minor"/>
      </rPr>
      <t xml:space="preserve"> essai, </t>
    </r>
  </si>
  <si>
    <r>
      <t>1</t>
    </r>
    <r>
      <rPr>
        <vertAlign val="superscript"/>
        <sz val="11"/>
        <color theme="1"/>
        <rFont val="Calibri"/>
        <family val="2"/>
        <scheme val="minor"/>
      </rPr>
      <t>er</t>
    </r>
    <r>
      <rPr>
        <sz val="11"/>
        <color theme="1"/>
        <rFont val="Calibri"/>
        <family val="2"/>
        <scheme val="minor"/>
      </rPr>
      <t xml:space="preserve"> essai 
100%</t>
    </r>
  </si>
  <si>
    <r>
      <t>1</t>
    </r>
    <r>
      <rPr>
        <vertAlign val="superscript"/>
        <sz val="11"/>
        <color theme="1"/>
        <rFont val="Calibri"/>
        <family val="2"/>
        <scheme val="minor"/>
      </rPr>
      <t>er</t>
    </r>
    <r>
      <rPr>
        <sz val="11"/>
        <color theme="1"/>
        <rFont val="Calibri"/>
        <family val="2"/>
        <scheme val="minor"/>
      </rPr>
      <t xml:space="preserve"> essai 
100%</t>
    </r>
  </si>
  <si>
    <r>
      <t>2</t>
    </r>
    <r>
      <rPr>
        <vertAlign val="superscript"/>
        <sz val="11"/>
        <color theme="1"/>
        <rFont val="Calibri"/>
        <family val="2"/>
        <scheme val="minor"/>
      </rPr>
      <t>ème</t>
    </r>
    <r>
      <rPr>
        <sz val="11"/>
        <color theme="1"/>
        <rFont val="Calibri"/>
        <family val="2"/>
        <scheme val="minor"/>
      </rPr>
      <t xml:space="preserve"> essai 
80%</t>
    </r>
  </si>
  <si>
    <r>
      <t>3</t>
    </r>
    <r>
      <rPr>
        <vertAlign val="superscript"/>
        <sz val="11"/>
        <color theme="1"/>
        <rFont val="Calibri"/>
        <family val="2"/>
        <scheme val="minor"/>
      </rPr>
      <t>ème</t>
    </r>
    <r>
      <rPr>
        <sz val="11"/>
        <color theme="1"/>
        <rFont val="Calibri"/>
        <family val="2"/>
        <scheme val="minor"/>
      </rPr>
      <t xml:space="preserve"> essai 
60%</t>
    </r>
  </si>
  <si>
    <r>
      <t>3</t>
    </r>
    <r>
      <rPr>
        <vertAlign val="superscript"/>
        <sz val="11"/>
        <color theme="1"/>
        <rFont val="Calibri"/>
        <family val="2"/>
        <scheme val="minor"/>
      </rPr>
      <t>ème</t>
    </r>
    <r>
      <rPr>
        <sz val="11"/>
        <color theme="1"/>
        <rFont val="Calibri"/>
        <family val="2"/>
        <scheme val="minor"/>
      </rPr>
      <t xml:space="preserve"> essai 
60%</t>
    </r>
  </si>
  <si>
    <t>Exercice</t>
  </si>
  <si>
    <t>A</t>
  </si>
  <si>
    <t>B</t>
  </si>
  <si>
    <t>C</t>
  </si>
  <si>
    <t>D</t>
  </si>
  <si>
    <t>E</t>
  </si>
  <si>
    <t>F</t>
  </si>
  <si>
    <t>G</t>
  </si>
  <si>
    <t>H</t>
  </si>
  <si>
    <r>
      <t>1</t>
    </r>
    <r>
      <rPr>
        <vertAlign val="superscript"/>
        <sz val="11"/>
        <color theme="1"/>
        <rFont val="Calibri"/>
        <family val="2"/>
        <scheme val="minor"/>
      </rPr>
      <t>er</t>
    </r>
    <r>
      <rPr>
        <sz val="11"/>
        <color theme="1"/>
        <rFont val="Calibri"/>
        <family val="2"/>
        <scheme val="minor"/>
      </rPr>
      <t xml:space="preserve"> essai 
100% des points par bille empochée
Noter valeur entière/bille</t>
    </r>
  </si>
  <si>
    <t>31 essais au maximum par exercice.</t>
  </si>
  <si>
    <t>31ème essai 
60%</t>
  </si>
  <si>
    <t>Diplôme fédéral d’aptitude 3 «Billard d'or » 
Snooker</t>
  </si>
  <si>
    <r>
      <t>2</t>
    </r>
    <r>
      <rPr>
        <vertAlign val="superscript"/>
        <sz val="11"/>
        <color theme="1"/>
        <rFont val="Calibri"/>
        <family val="2"/>
        <scheme val="minor"/>
      </rPr>
      <t>ème</t>
    </r>
    <r>
      <rPr>
        <sz val="11"/>
        <color theme="1"/>
        <rFont val="Calibri"/>
        <family val="2"/>
        <scheme val="minor"/>
      </rPr>
      <t xml:space="preserve"> essai 
80 % des points par bille empochée (total des points x 80 puis divisé par 100)
Noter valeur entière/bille</t>
    </r>
  </si>
  <si>
    <r>
      <t>2</t>
    </r>
    <r>
      <rPr>
        <vertAlign val="superscript"/>
        <sz val="11"/>
        <color theme="1"/>
        <rFont val="Calibri"/>
        <family val="2"/>
        <scheme val="minor"/>
      </rPr>
      <t>ème</t>
    </r>
    <r>
      <rPr>
        <sz val="11"/>
        <color theme="1"/>
        <rFont val="Calibri"/>
        <family val="2"/>
        <scheme val="minor"/>
      </rPr>
      <t xml:space="preserve"> essai 
80 % des points par bille empochée (total des points x 80 puis divisé par 100)
Noter valeur entière/bille</t>
    </r>
  </si>
  <si>
    <r>
      <t>3</t>
    </r>
    <r>
      <rPr>
        <vertAlign val="superscript"/>
        <sz val="11"/>
        <color theme="1"/>
        <rFont val="Calibri"/>
        <family val="2"/>
        <scheme val="minor"/>
      </rPr>
      <t>ème</t>
    </r>
    <r>
      <rPr>
        <sz val="11"/>
        <color theme="1"/>
        <rFont val="Calibri"/>
        <family val="2"/>
        <scheme val="minor"/>
      </rPr>
      <t xml:space="preserve"> essai 
60% des points par bille empochée (total des points x 60 puis divisé par 100)
Noter valeur entière/bille</t>
    </r>
  </si>
  <si>
    <r>
      <t>3</t>
    </r>
    <r>
      <rPr>
        <vertAlign val="superscript"/>
        <sz val="11"/>
        <color theme="1"/>
        <rFont val="Calibri"/>
        <family val="2"/>
        <scheme val="minor"/>
      </rPr>
      <t>ème</t>
    </r>
    <r>
      <rPr>
        <sz val="11"/>
        <color theme="1"/>
        <rFont val="Calibri"/>
        <family val="2"/>
        <scheme val="minor"/>
      </rPr>
      <t xml:space="preserve"> essai 
60% des points par bille empochée (total des points x 60 puis divisé par 100)
Noter valeur entière/bille</t>
    </r>
  </si>
  <si>
    <r>
      <t>80% des points par bille empochée au 2</t>
    </r>
    <r>
      <rPr>
        <vertAlign val="superscript"/>
        <sz val="11"/>
        <color theme="1"/>
        <rFont val="Calibri"/>
        <family val="2"/>
        <scheme val="minor"/>
      </rPr>
      <t>ème</t>
    </r>
    <r>
      <rPr>
        <sz val="11"/>
        <color theme="1"/>
        <rFont val="Calibri"/>
        <family val="2"/>
        <scheme val="minor"/>
      </rPr>
      <t xml:space="preserve"> essai, (total des points x 80 puis divisé par 100)</t>
    </r>
  </si>
  <si>
    <r>
      <t>80% des points par bille empochée au 2</t>
    </r>
    <r>
      <rPr>
        <vertAlign val="superscript"/>
        <sz val="11"/>
        <color theme="1"/>
        <rFont val="Calibri"/>
        <family val="2"/>
        <scheme val="minor"/>
      </rPr>
      <t>ème</t>
    </r>
    <r>
      <rPr>
        <sz val="11"/>
        <color theme="1"/>
        <rFont val="Calibri"/>
        <family val="2"/>
        <scheme val="minor"/>
      </rPr>
      <t xml:space="preserve"> essai, (total des points x 80 puis divisé par 100)</t>
    </r>
  </si>
  <si>
    <r>
      <t>60% des points par bille empochée au 3</t>
    </r>
    <r>
      <rPr>
        <vertAlign val="superscript"/>
        <sz val="11"/>
        <color theme="1"/>
        <rFont val="Calibri"/>
        <family val="2"/>
        <scheme val="minor"/>
      </rPr>
      <t>ème</t>
    </r>
    <r>
      <rPr>
        <sz val="11"/>
        <color theme="1"/>
        <rFont val="Calibri"/>
        <family val="2"/>
        <scheme val="minor"/>
      </rPr>
      <t xml:space="preserve"> essai (total des points x 60 puis divisé par 100).</t>
    </r>
  </si>
  <si>
    <r>
      <t>60% des points par bille empochée au 3</t>
    </r>
    <r>
      <rPr>
        <vertAlign val="superscript"/>
        <sz val="11"/>
        <color theme="1"/>
        <rFont val="Calibri"/>
        <family val="2"/>
        <scheme val="minor"/>
      </rPr>
      <t>ème</t>
    </r>
    <r>
      <rPr>
        <sz val="11"/>
        <color theme="1"/>
        <rFont val="Calibri"/>
        <family val="2"/>
        <scheme val="minor"/>
      </rPr>
      <t xml:space="preserve"> essai (total des points x 60 puis divisé par 100).</t>
    </r>
  </si>
  <si>
    <r>
      <t xml:space="preserve">Ce classeur Excel permet l'entrainement ou l'enregistrement d'une épreuve du DFA Billard d'Or Snooker de la FFB jusqu’à 20 joueurs.
Il se compose de 31 feuilles comprenant :
- Le rappel des objectifs du billard d'or sur la feuille DFA3_Or ;
- La présente notice d'usage ;
- La feuille Résultats qui compile l'ensemble des points obtenus par les joueurs sur l'ensemble des billes jouées et qui doit être adressée remplie après l'épreuve, par mail au responsable Formation Jeunesse de la Ligue et à la Fédération Française de Billard.
- Les 8 feuilles rappelant les exercices à jouer nommées ExerciceA à F et permettant la saisie des résultats obtenus par les joueurs, avec les coefficients attribués aux 3 essais.
- Les 20 feuilles de résultat personnel de chaque joueur, donnant le détail des coups réussis et/ou des échecs.
</t>
    </r>
    <r>
      <rPr>
        <b/>
        <sz val="11"/>
        <color theme="1"/>
        <rFont val="Calibri"/>
        <family val="2"/>
        <scheme val="minor"/>
      </rPr>
      <t>Mode d'emploi :</t>
    </r>
    <r>
      <rPr>
        <sz val="11"/>
        <color theme="1"/>
        <rFont val="Calibri"/>
        <family val="2"/>
        <scheme val="minor"/>
      </rPr>
      <t xml:space="preserve">
</t>
    </r>
    <r>
      <rPr>
        <b/>
        <sz val="11"/>
        <color theme="1"/>
        <rFont val="Calibri"/>
        <family val="2"/>
        <scheme val="minor"/>
      </rPr>
      <t>Ce classeur modèle Xltx a créé automatiquement un fichier DFA3SnookerOr_20J-1 il doit être enregistré et sauvegardé régulièrement en cours d'épreuve</t>
    </r>
    <r>
      <rPr>
        <sz val="11"/>
        <color theme="1"/>
        <rFont val="Calibri"/>
        <family val="2"/>
        <scheme val="minor"/>
      </rPr>
      <t>.
-</t>
    </r>
    <r>
      <rPr>
        <b/>
        <sz val="11"/>
        <color theme="1"/>
        <rFont val="Calibri"/>
        <family val="2"/>
        <scheme val="minor"/>
      </rPr>
      <t xml:space="preserve"> la 1ère étape</t>
    </r>
    <r>
      <rPr>
        <sz val="11"/>
        <color theme="1"/>
        <rFont val="Calibri"/>
        <family val="2"/>
        <scheme val="minor"/>
      </rPr>
      <t xml:space="preserve"> consiste à remplir la fiche de résultats avec les éléments demandés : Club organisateur, Ligue, date, nom, prénom et club des joueurs sans omettre de cocher d'une croix (X) la case appropriée pour les joueurs de moins de 21 ans (info importante pour la FFB). 
- L'ensemble de ces éléments se reporte sur la fiche de chaque joueur. 
- Le prénom du joueur est également reporté sur chacune des  feuilles de figures à la place des mentions inscrites dans l'ordre par défaut: Joueur1, 2, ...etc. ceci pour personnaliser les résultats et limiter les erreurs de saisies ou d'attribution. 
</t>
    </r>
    <r>
      <rPr>
        <b/>
        <sz val="11"/>
        <color theme="1"/>
        <rFont val="Calibri"/>
        <family val="2"/>
        <scheme val="minor"/>
      </rPr>
      <t>- la 2ème étape :</t>
    </r>
    <r>
      <rPr>
        <sz val="11"/>
        <color theme="1"/>
        <rFont val="Calibri"/>
        <family val="2"/>
        <scheme val="minor"/>
      </rPr>
      <t xml:space="preserve">
- il faut saisir, dans la case dédiée et sur la ligne du joueur, le nombre de points obtenus pour empocher les 4 billes désignées dans chaque essai de l'exercice : au 1</t>
    </r>
    <r>
      <rPr>
        <vertAlign val="superscript"/>
        <sz val="11"/>
        <color theme="1"/>
        <rFont val="Calibri"/>
        <family val="2"/>
        <scheme val="minor"/>
      </rPr>
      <t xml:space="preserve">er </t>
    </r>
    <r>
      <rPr>
        <sz val="11"/>
        <color theme="1"/>
        <rFont val="Calibri"/>
        <family val="2"/>
        <scheme val="minor"/>
      </rPr>
      <t>essai</t>
    </r>
    <r>
      <rPr>
        <vertAlign val="superscript"/>
        <sz val="11"/>
        <color theme="1"/>
        <rFont val="Calibri"/>
        <family val="2"/>
        <scheme val="minor"/>
      </rPr>
      <t xml:space="preserve"> </t>
    </r>
    <r>
      <rPr>
        <sz val="11"/>
        <color theme="1"/>
        <rFont val="Calibri"/>
        <family val="2"/>
        <scheme val="minor"/>
      </rPr>
      <t xml:space="preserve">100% des valeurs de billes empochées est </t>
    </r>
    <r>
      <rPr>
        <b/>
        <sz val="11"/>
        <color theme="1"/>
        <rFont val="Calibri"/>
        <family val="2"/>
        <scheme val="minor"/>
      </rPr>
      <t>automatiquement comptabilisé</t>
    </r>
    <r>
      <rPr>
        <sz val="11"/>
        <color theme="1"/>
        <rFont val="Calibri"/>
        <family val="2"/>
        <scheme val="minor"/>
      </rPr>
      <t xml:space="preserve">, 80 % au deuxième essai, 60 % au troisième,  (ne rien saisir pour un échec). 
Sur un total maximal de 100 points, </t>
    </r>
    <r>
      <rPr>
        <b/>
        <sz val="11"/>
        <color theme="1"/>
        <rFont val="Calibri"/>
        <family val="2"/>
        <scheme val="minor"/>
      </rPr>
      <t>le joueur doit en atteindre 60 pour obtenir le D.F.A.3, "billard d'or".</t>
    </r>
    <r>
      <rPr>
        <sz val="11"/>
        <color theme="1"/>
        <rFont val="Calibri"/>
        <family val="2"/>
        <scheme val="minor"/>
      </rPr>
      <t xml:space="preserve">
</t>
    </r>
    <r>
      <rPr>
        <sz val="11"/>
        <color rgb="FF002060"/>
        <rFont val="Calibri"/>
        <family val="2"/>
        <scheme val="minor"/>
      </rPr>
      <t xml:space="preserve">Ces résultats sont automatiquement reportés dans la feuille de chaque joueur qui peut être imprimée pour être remise ou envoyée après la fin de l'épreuve et signature par l'arbitre/directeur de jeu.
</t>
    </r>
    <r>
      <rPr>
        <b/>
        <sz val="11"/>
        <color rgb="FF002060"/>
        <rFont val="Calibri"/>
        <family val="2"/>
        <scheme val="minor"/>
      </rPr>
      <t xml:space="preserve">Le nombre total de points réalisés par chaque joueur est automatiquement reporté et les joueurs sont classés sur la feuille récapitulative de Résultats qui doit être transmise, signée par l'arbitre/directeur de jeu ou coordonnateur de l'école de billard, au responsable Formation Jeunes de la Ligue, à l'ETR de la Ligue, ainsi qu'à la FFB pour enregistrement. </t>
    </r>
    <r>
      <rPr>
        <sz val="11"/>
        <color rgb="FF002060"/>
        <rFont val="Calibri"/>
        <family val="2"/>
        <scheme val="minor"/>
      </rPr>
      <t xml:space="preserve">Pour cela, le classeur étant protégé, vous devez sélectionner l'ensemble de la feuille Résultats avec votre souris  puis faire un copier et coller dans un nouveau classeur que vous pourrez joindre à votre mail.
</t>
    </r>
    <r>
      <rPr>
        <sz val="11"/>
        <color theme="1"/>
        <rFont val="Calibri"/>
        <family val="2"/>
        <scheme val="minor"/>
      </rPr>
      <t>Rappel de la valeur des billes dans le DFA Or: Rouge: 1, Jaune: 2, Verte: 3, Marron: 4, Bleue: 5, Rose: 6, Noire: 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</si>
</sst>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6" x14ac:knownFonts="1">
    <font>
      <sz val="11"/>
      <color theme="1"/>
      <name val="Calibri"/>
      <family val="2"/>
      <scheme val="minor"/>
    </font>
    <font>
      <b/>
      <sz val="11"/>
      <color theme="1"/>
      <name val="Calibri"/>
      <family val="2"/>
      <scheme val="minor"/>
    </font>
    <font>
      <sz val="11"/>
      <color rgb="FFFF0000"/>
      <name val="Calibri"/>
      <family val="2"/>
      <scheme val="minor"/>
    </font>
    <font>
      <sz val="22"/>
      <color theme="1"/>
      <name val="Calibri"/>
      <family val="2"/>
      <scheme val="minor"/>
    </font>
    <font>
      <sz val="18"/>
      <color theme="1"/>
      <name val="Calibri"/>
      <family val="2"/>
      <scheme val="minor"/>
    </font>
    <font>
      <vertAlign val="superscript"/>
      <sz val="11"/>
      <color theme="1"/>
      <name val="Calibri"/>
      <family val="2"/>
      <scheme val="minor"/>
    </font>
    <font>
      <sz val="8"/>
      <color theme="1"/>
      <name val="Calibri"/>
      <family val="2"/>
      <scheme val="minor"/>
    </font>
    <font>
      <sz val="11"/>
      <color rgb="FFC00000"/>
      <name val="Calibri"/>
      <family val="2"/>
      <scheme val="minor"/>
    </font>
    <font>
      <sz val="11"/>
      <color theme="3" tint="-0.249977111117893"/>
      <name val="Calibri"/>
      <family val="2"/>
      <scheme val="minor"/>
    </font>
    <font>
      <sz val="11"/>
      <color rgb="FF002060"/>
      <name val="Calibri"/>
      <family val="2"/>
      <scheme val="minor"/>
    </font>
    <font>
      <sz val="8"/>
      <name val="Calibri"/>
      <family val="2"/>
      <scheme val="minor"/>
    </font>
    <font>
      <sz val="22"/>
      <color rgb="FFFF0000"/>
      <name val="Calibri"/>
      <family val="2"/>
      <scheme val="minor"/>
    </font>
    <font>
      <b/>
      <u/>
      <sz val="11"/>
      <color theme="1"/>
      <name val="Calibri"/>
      <family val="2"/>
      <scheme val="minor"/>
    </font>
    <font>
      <sz val="9"/>
      <color theme="1"/>
      <name val="Calibri"/>
      <family val="2"/>
      <scheme val="minor"/>
    </font>
    <font>
      <sz val="11"/>
      <color theme="0"/>
      <name val="Calibri"/>
      <family val="2"/>
      <scheme val="minor"/>
    </font>
    <font>
      <b/>
      <sz val="11"/>
      <color rgb="FF002060"/>
      <name val="Calibri"/>
      <family val="2"/>
      <scheme val="minor"/>
    </font>
  </fonts>
  <fills count="18">
    <fill>
      <patternFill patternType="none"/>
    </fill>
    <fill>
      <patternFill patternType="gray125"/>
    </fill>
    <fill>
      <patternFill patternType="solid">
        <fgColor rgb="FFFFFF66"/>
        <bgColor indexed="64"/>
      </patternFill>
    </fill>
    <fill>
      <patternFill patternType="solid">
        <fgColor rgb="FFFFFFCC"/>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gray0625"/>
    </fill>
    <fill>
      <patternFill patternType="gray0625">
        <bgColor rgb="FFFFFF00"/>
      </patternFill>
    </fill>
    <fill>
      <patternFill patternType="gray0625">
        <bgColor theme="9" tint="0.79998168889431442"/>
      </patternFill>
    </fill>
    <fill>
      <patternFill patternType="gray0625">
        <bgColor theme="3" tint="0.79998168889431442"/>
      </patternFill>
    </fill>
    <fill>
      <patternFill patternType="gray0625">
        <bgColor theme="0"/>
      </patternFill>
    </fill>
    <fill>
      <patternFill patternType="gray0625">
        <bgColor theme="4" tint="0.59999389629810485"/>
      </patternFill>
    </fill>
    <fill>
      <patternFill patternType="gray0625">
        <bgColor rgb="FFFFFF66"/>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338">
    <xf numFmtId="0" fontId="0" fillId="0" borderId="0" xfId="0"/>
    <xf numFmtId="0" fontId="0" fillId="0" borderId="6" xfId="0" applyBorder="1"/>
    <xf numFmtId="0" fontId="1" fillId="0" borderId="5" xfId="0" applyFont="1" applyBorder="1"/>
    <xf numFmtId="0" fontId="0" fillId="0" borderId="5" xfId="0" applyBorder="1" applyAlignment="1">
      <alignment horizontal="left" indent="1"/>
    </xf>
    <xf numFmtId="0" fontId="0" fillId="0" borderId="8" xfId="0" applyBorder="1"/>
    <xf numFmtId="0" fontId="0" fillId="0" borderId="9" xfId="0" applyBorder="1"/>
    <xf numFmtId="0" fontId="0" fillId="3" borderId="5" xfId="0" applyFill="1" applyBorder="1"/>
    <xf numFmtId="0" fontId="0" fillId="3" borderId="0" xfId="0" applyFill="1"/>
    <xf numFmtId="0" fontId="0" fillId="3" borderId="6" xfId="0" applyFill="1" applyBorder="1"/>
    <xf numFmtId="0" fontId="0" fillId="3" borderId="10" xfId="0" applyFill="1" applyBorder="1" applyAlignment="1">
      <alignment horizontal="center"/>
    </xf>
    <xf numFmtId="0" fontId="0" fillId="3" borderId="1" xfId="0" applyFill="1" applyBorder="1"/>
    <xf numFmtId="0" fontId="0" fillId="3" borderId="14" xfId="0" applyFill="1" applyBorder="1"/>
    <xf numFmtId="0" fontId="0" fillId="3" borderId="8" xfId="0" applyFill="1" applyBorder="1"/>
    <xf numFmtId="0" fontId="0" fillId="3" borderId="9" xfId="0" applyFill="1" applyBorder="1"/>
    <xf numFmtId="0" fontId="0" fillId="6" borderId="5" xfId="0" applyFill="1" applyBorder="1"/>
    <xf numFmtId="0" fontId="0" fillId="6" borderId="0" xfId="0" applyFill="1"/>
    <xf numFmtId="0" fontId="0" fillId="6" borderId="6" xfId="0" applyFill="1" applyBorder="1"/>
    <xf numFmtId="0" fontId="0" fillId="6" borderId="10" xfId="0" applyFill="1" applyBorder="1" applyAlignment="1">
      <alignment horizontal="center"/>
    </xf>
    <xf numFmtId="0" fontId="0" fillId="6" borderId="1" xfId="0" applyFill="1" applyBorder="1"/>
    <xf numFmtId="0" fontId="0" fillId="6" borderId="14" xfId="0" applyFill="1" applyBorder="1"/>
    <xf numFmtId="0" fontId="0" fillId="6" borderId="8" xfId="0" applyFill="1" applyBorder="1"/>
    <xf numFmtId="0" fontId="0" fillId="6" borderId="9" xfId="0" applyFill="1" applyBorder="1"/>
    <xf numFmtId="0" fontId="0" fillId="7" borderId="5" xfId="0" applyFill="1" applyBorder="1"/>
    <xf numFmtId="0" fontId="0" fillId="7" borderId="0" xfId="0" applyFill="1"/>
    <xf numFmtId="0" fontId="0" fillId="7" borderId="6" xfId="0" applyFill="1" applyBorder="1"/>
    <xf numFmtId="0" fontId="0" fillId="7" borderId="10" xfId="0" applyFill="1" applyBorder="1" applyAlignment="1">
      <alignment horizontal="center"/>
    </xf>
    <xf numFmtId="0" fontId="0" fillId="7" borderId="1" xfId="0" applyFill="1" applyBorder="1"/>
    <xf numFmtId="0" fontId="0" fillId="7" borderId="14" xfId="0" applyFill="1" applyBorder="1"/>
    <xf numFmtId="0" fontId="0" fillId="7" borderId="8" xfId="0" applyFill="1" applyBorder="1"/>
    <xf numFmtId="0" fontId="0" fillId="7" borderId="9" xfId="0" applyFill="1" applyBorder="1"/>
    <xf numFmtId="0" fontId="0" fillId="8" borderId="5" xfId="0" applyFill="1" applyBorder="1"/>
    <xf numFmtId="0" fontId="0" fillId="8" borderId="0" xfId="0" applyFill="1"/>
    <xf numFmtId="0" fontId="0" fillId="8" borderId="6" xfId="0" applyFill="1" applyBorder="1"/>
    <xf numFmtId="0" fontId="0" fillId="8" borderId="10" xfId="0" applyFill="1" applyBorder="1" applyAlignment="1">
      <alignment horizontal="center"/>
    </xf>
    <xf numFmtId="0" fontId="0" fillId="8" borderId="1" xfId="0" applyFill="1" applyBorder="1"/>
    <xf numFmtId="0" fontId="0" fillId="8" borderId="14" xfId="0" applyFill="1" applyBorder="1"/>
    <xf numFmtId="0" fontId="0" fillId="8" borderId="8" xfId="0" applyFill="1" applyBorder="1"/>
    <xf numFmtId="0" fontId="0" fillId="8" borderId="9" xfId="0" applyFill="1" applyBorder="1"/>
    <xf numFmtId="0" fontId="0" fillId="3" borderId="0" xfId="0" applyFill="1" applyProtection="1">
      <protection locked="0"/>
    </xf>
    <xf numFmtId="0" fontId="0" fillId="8" borderId="0" xfId="0" applyFill="1" applyProtection="1">
      <protection locked="0"/>
    </xf>
    <xf numFmtId="0" fontId="0" fillId="7" borderId="0" xfId="0" applyFill="1" applyProtection="1">
      <protection locked="0"/>
    </xf>
    <xf numFmtId="0" fontId="0" fillId="6" borderId="0" xfId="0" applyFill="1" applyProtection="1">
      <protection locked="0"/>
    </xf>
    <xf numFmtId="0" fontId="0" fillId="3" borderId="17" xfId="0" applyFill="1" applyBorder="1"/>
    <xf numFmtId="0" fontId="0" fillId="3" borderId="21" xfId="0" applyFill="1" applyBorder="1"/>
    <xf numFmtId="0" fontId="7" fillId="3" borderId="17" xfId="0" applyFont="1" applyFill="1" applyBorder="1"/>
    <xf numFmtId="0" fontId="7" fillId="3" borderId="0" xfId="0" applyFont="1" applyFill="1"/>
    <xf numFmtId="0" fontId="8" fillId="3" borderId="17" xfId="0" applyFont="1" applyFill="1" applyBorder="1"/>
    <xf numFmtId="0" fontId="8" fillId="3" borderId="0" xfId="0" applyFont="1" applyFill="1"/>
    <xf numFmtId="0" fontId="8" fillId="3" borderId="22" xfId="0" applyFont="1" applyFill="1" applyBorder="1" applyAlignment="1">
      <alignment horizontal="center"/>
    </xf>
    <xf numFmtId="0" fontId="8" fillId="3" borderId="24" xfId="0" quotePrefix="1" applyFont="1" applyFill="1" applyBorder="1" applyAlignment="1">
      <alignment horizontal="center"/>
    </xf>
    <xf numFmtId="0" fontId="8" fillId="9" borderId="19" xfId="0" applyFont="1" applyFill="1" applyBorder="1" applyAlignment="1" applyProtection="1">
      <alignment horizontal="center" wrapText="1"/>
      <protection locked="0"/>
    </xf>
    <xf numFmtId="0" fontId="8" fillId="9" borderId="1" xfId="0" applyFont="1" applyFill="1" applyBorder="1" applyAlignment="1" applyProtection="1">
      <alignment horizontal="center" wrapText="1"/>
      <protection locked="0"/>
    </xf>
    <xf numFmtId="0" fontId="0" fillId="3" borderId="25" xfId="0" applyFill="1" applyBorder="1" applyAlignment="1">
      <alignment horizontal="center"/>
    </xf>
    <xf numFmtId="0" fontId="6" fillId="3" borderId="0" xfId="0" applyFont="1" applyFill="1"/>
    <xf numFmtId="0" fontId="6" fillId="0" borderId="0" xfId="0" applyFont="1"/>
    <xf numFmtId="0" fontId="6" fillId="3" borderId="7" xfId="0" applyFont="1" applyFill="1" applyBorder="1"/>
    <xf numFmtId="0" fontId="6" fillId="8" borderId="7" xfId="0" applyFont="1" applyFill="1" applyBorder="1"/>
    <xf numFmtId="0" fontId="6" fillId="7" borderId="7" xfId="0" applyFont="1" applyFill="1" applyBorder="1"/>
    <xf numFmtId="0" fontId="6" fillId="6" borderId="7" xfId="0" applyFont="1" applyFill="1" applyBorder="1"/>
    <xf numFmtId="0" fontId="6" fillId="0" borderId="7" xfId="0" applyFont="1" applyBorder="1"/>
    <xf numFmtId="0" fontId="4" fillId="3" borderId="0" xfId="0" applyFont="1" applyFill="1" applyAlignment="1">
      <alignment horizontal="center" vertical="center"/>
    </xf>
    <xf numFmtId="164" fontId="0" fillId="3" borderId="0" xfId="0" applyNumberFormat="1" applyFill="1"/>
    <xf numFmtId="0" fontId="4" fillId="8" borderId="0" xfId="0" applyFont="1" applyFill="1" applyAlignment="1">
      <alignment horizontal="center" vertical="center"/>
    </xf>
    <xf numFmtId="0" fontId="0" fillId="8" borderId="17" xfId="0" applyFill="1" applyBorder="1"/>
    <xf numFmtId="164" fontId="0" fillId="8" borderId="0" xfId="0" applyNumberFormat="1" applyFill="1"/>
    <xf numFmtId="0" fontId="4" fillId="7" borderId="0" xfId="0" applyFont="1" applyFill="1" applyAlignment="1">
      <alignment horizontal="center" vertical="center"/>
    </xf>
    <xf numFmtId="0" fontId="0" fillId="7" borderId="17" xfId="0" applyFill="1" applyBorder="1"/>
    <xf numFmtId="164" fontId="0" fillId="7" borderId="0" xfId="0" applyNumberFormat="1" applyFill="1"/>
    <xf numFmtId="0" fontId="4" fillId="6" borderId="0" xfId="0" applyFont="1" applyFill="1" applyAlignment="1">
      <alignment horizontal="center" vertical="center"/>
    </xf>
    <xf numFmtId="0" fontId="0" fillId="6" borderId="17" xfId="0" applyFill="1" applyBorder="1"/>
    <xf numFmtId="164" fontId="0" fillId="6" borderId="0" xfId="0" applyNumberFormat="1" applyFill="1"/>
    <xf numFmtId="0" fontId="2" fillId="3" borderId="14" xfId="0" applyFont="1" applyFill="1" applyBorder="1"/>
    <xf numFmtId="0" fontId="2" fillId="8" borderId="14" xfId="0" applyFont="1" applyFill="1" applyBorder="1"/>
    <xf numFmtId="0" fontId="2" fillId="7" borderId="14" xfId="0" applyFont="1" applyFill="1" applyBorder="1"/>
    <xf numFmtId="0" fontId="2" fillId="6" borderId="14" xfId="0" applyFont="1" applyFill="1" applyBorder="1"/>
    <xf numFmtId="0" fontId="12" fillId="0" borderId="5" xfId="0" applyFont="1" applyBorder="1"/>
    <xf numFmtId="0" fontId="12" fillId="0" borderId="0" xfId="0" applyFont="1"/>
    <xf numFmtId="0" fontId="0" fillId="3" borderId="5" xfId="0" quotePrefix="1" applyFill="1" applyBorder="1"/>
    <xf numFmtId="0" fontId="0" fillId="3" borderId="0" xfId="0" applyFill="1" applyAlignment="1">
      <alignment vertical="top" wrapText="1"/>
    </xf>
    <xf numFmtId="0" fontId="0" fillId="3" borderId="30" xfId="0" applyFill="1" applyBorder="1" applyAlignment="1">
      <alignment wrapText="1"/>
    </xf>
    <xf numFmtId="0" fontId="0" fillId="3" borderId="0" xfId="0" applyFill="1" applyAlignment="1">
      <alignment horizontal="center"/>
    </xf>
    <xf numFmtId="0" fontId="0" fillId="3" borderId="34" xfId="0" applyFill="1" applyBorder="1"/>
    <xf numFmtId="0" fontId="0" fillId="6" borderId="0" xfId="0" applyFill="1" applyAlignment="1">
      <alignment horizontal="center"/>
    </xf>
    <xf numFmtId="0" fontId="0" fillId="6" borderId="34" xfId="0" applyFill="1" applyBorder="1"/>
    <xf numFmtId="0" fontId="0" fillId="6" borderId="21" xfId="0" applyFill="1" applyBorder="1"/>
    <xf numFmtId="0" fontId="0" fillId="7" borderId="0" xfId="0" applyFill="1" applyAlignment="1">
      <alignment horizontal="center"/>
    </xf>
    <xf numFmtId="0" fontId="0" fillId="7" borderId="34" xfId="0" applyFill="1" applyBorder="1"/>
    <xf numFmtId="0" fontId="0" fillId="7" borderId="21" xfId="0" applyFill="1" applyBorder="1"/>
    <xf numFmtId="0" fontId="0" fillId="8" borderId="0" xfId="0" applyFill="1" applyAlignment="1">
      <alignment horizontal="center"/>
    </xf>
    <xf numFmtId="0" fontId="0" fillId="8" borderId="34" xfId="0" applyFill="1" applyBorder="1"/>
    <xf numFmtId="0" fontId="0" fillId="8" borderId="21" xfId="0" applyFill="1" applyBorder="1"/>
    <xf numFmtId="0" fontId="0" fillId="2" borderId="5" xfId="0" applyFill="1" applyBorder="1"/>
    <xf numFmtId="0" fontId="0" fillId="2" borderId="0" xfId="0" applyFill="1"/>
    <xf numFmtId="0" fontId="0" fillId="10" borderId="5" xfId="0" applyFill="1" applyBorder="1"/>
    <xf numFmtId="0" fontId="0" fillId="10" borderId="0" xfId="0" applyFill="1"/>
    <xf numFmtId="165" fontId="0" fillId="7" borderId="1" xfId="0" applyNumberFormat="1" applyFill="1" applyBorder="1" applyAlignment="1">
      <alignment horizontal="right"/>
    </xf>
    <xf numFmtId="165" fontId="0" fillId="3" borderId="1" xfId="0" applyNumberFormat="1" applyFill="1" applyBorder="1" applyAlignment="1">
      <alignment horizontal="right"/>
    </xf>
    <xf numFmtId="165" fontId="0" fillId="8" borderId="1" xfId="0" applyNumberFormat="1" applyFill="1" applyBorder="1" applyAlignment="1">
      <alignment horizontal="right"/>
    </xf>
    <xf numFmtId="165" fontId="0" fillId="6" borderId="1" xfId="0" applyNumberFormat="1" applyFill="1" applyBorder="1" applyAlignment="1">
      <alignment horizontal="right"/>
    </xf>
    <xf numFmtId="165" fontId="0" fillId="3" borderId="1" xfId="0" applyNumberFormat="1" applyFill="1" applyBorder="1" applyAlignment="1">
      <alignment horizontal="center" vertical="center" wrapText="1"/>
    </xf>
    <xf numFmtId="0" fontId="13" fillId="0" borderId="5" xfId="0" quotePrefix="1" applyFont="1" applyBorder="1" applyAlignment="1">
      <alignment horizontal="left" indent="1"/>
    </xf>
    <xf numFmtId="0" fontId="0" fillId="3" borderId="31" xfId="0" applyFill="1" applyBorder="1" applyAlignment="1">
      <alignment horizontal="center" vertical="top" wrapText="1"/>
    </xf>
    <xf numFmtId="0" fontId="0" fillId="3" borderId="33" xfId="0" applyFill="1" applyBorder="1" applyAlignment="1">
      <alignment horizontal="center" vertical="top" wrapText="1"/>
    </xf>
    <xf numFmtId="0" fontId="0" fillId="8" borderId="5" xfId="0" quotePrefix="1" applyFill="1" applyBorder="1"/>
    <xf numFmtId="0" fontId="0" fillId="7" borderId="5" xfId="0" quotePrefix="1" applyFill="1" applyBorder="1"/>
    <xf numFmtId="0" fontId="0" fillId="2" borderId="5" xfId="0" quotePrefix="1" applyFill="1" applyBorder="1"/>
    <xf numFmtId="0" fontId="0" fillId="6" borderId="5" xfId="0" quotePrefix="1" applyFill="1" applyBorder="1"/>
    <xf numFmtId="0" fontId="0" fillId="10" borderId="5" xfId="0" quotePrefix="1" applyFill="1" applyBorder="1"/>
    <xf numFmtId="0" fontId="0" fillId="8" borderId="0" xfId="0" applyFill="1" applyAlignment="1">
      <alignment vertical="top" wrapText="1"/>
    </xf>
    <xf numFmtId="0" fontId="0" fillId="7" borderId="0" xfId="0" applyFill="1" applyAlignment="1">
      <alignment vertical="top" wrapText="1"/>
    </xf>
    <xf numFmtId="0" fontId="0" fillId="6" borderId="0" xfId="0" applyFill="1" applyAlignment="1">
      <alignment vertical="top" wrapText="1"/>
    </xf>
    <xf numFmtId="0" fontId="0" fillId="3" borderId="28" xfId="0" applyFill="1" applyBorder="1" applyAlignment="1">
      <alignment horizontal="center"/>
    </xf>
    <xf numFmtId="0" fontId="0" fillId="8" borderId="31" xfId="0" applyFill="1" applyBorder="1" applyAlignment="1">
      <alignment horizontal="center" vertical="top" wrapText="1"/>
    </xf>
    <xf numFmtId="0" fontId="0" fillId="8" borderId="33" xfId="0" applyFill="1" applyBorder="1" applyAlignment="1">
      <alignment horizontal="center" vertical="top" wrapText="1"/>
    </xf>
    <xf numFmtId="0" fontId="0" fillId="8" borderId="30" xfId="0" applyFill="1" applyBorder="1" applyAlignment="1">
      <alignment wrapText="1"/>
    </xf>
    <xf numFmtId="0" fontId="0" fillId="8" borderId="28" xfId="0" applyFill="1" applyBorder="1" applyAlignment="1">
      <alignment horizontal="center"/>
    </xf>
    <xf numFmtId="0" fontId="0" fillId="7" borderId="31" xfId="0" applyFill="1" applyBorder="1" applyAlignment="1">
      <alignment horizontal="center" vertical="top" wrapText="1"/>
    </xf>
    <xf numFmtId="0" fontId="0" fillId="7" borderId="33" xfId="0" applyFill="1" applyBorder="1" applyAlignment="1">
      <alignment horizontal="center" vertical="top" wrapText="1"/>
    </xf>
    <xf numFmtId="0" fontId="0" fillId="7" borderId="30" xfId="0" applyFill="1" applyBorder="1" applyAlignment="1">
      <alignment wrapText="1"/>
    </xf>
    <xf numFmtId="0" fontId="0" fillId="7" borderId="28" xfId="0" applyFill="1" applyBorder="1" applyAlignment="1">
      <alignment horizontal="center"/>
    </xf>
    <xf numFmtId="0" fontId="0" fillId="2" borderId="31" xfId="0" applyFill="1" applyBorder="1" applyAlignment="1">
      <alignment horizontal="center" vertical="top" wrapText="1"/>
    </xf>
    <xf numFmtId="0" fontId="0" fillId="2" borderId="33" xfId="0" applyFill="1" applyBorder="1" applyAlignment="1">
      <alignment horizontal="center" vertical="top" wrapText="1"/>
    </xf>
    <xf numFmtId="0" fontId="0" fillId="6" borderId="30" xfId="0" applyFill="1" applyBorder="1" applyAlignment="1">
      <alignment wrapText="1"/>
    </xf>
    <xf numFmtId="0" fontId="0" fillId="6" borderId="28" xfId="0" applyFill="1" applyBorder="1" applyAlignment="1">
      <alignment horizontal="center"/>
    </xf>
    <xf numFmtId="0" fontId="0" fillId="6" borderId="31" xfId="0" applyFill="1" applyBorder="1" applyAlignment="1">
      <alignment horizontal="center" vertical="top" wrapText="1"/>
    </xf>
    <xf numFmtId="0" fontId="0" fillId="6" borderId="33" xfId="0" applyFill="1" applyBorder="1" applyAlignment="1">
      <alignment horizontal="center" vertical="top" wrapText="1"/>
    </xf>
    <xf numFmtId="0" fontId="0" fillId="10" borderId="31" xfId="0" applyFill="1" applyBorder="1" applyAlignment="1">
      <alignment horizontal="center" vertical="top" wrapText="1"/>
    </xf>
    <xf numFmtId="0" fontId="0" fillId="10" borderId="33" xfId="0" applyFill="1" applyBorder="1" applyAlignment="1">
      <alignment horizontal="center" vertical="top" wrapText="1"/>
    </xf>
    <xf numFmtId="0" fontId="0" fillId="0" borderId="31" xfId="0" applyBorder="1" applyProtection="1">
      <protection locked="0"/>
    </xf>
    <xf numFmtId="0" fontId="0" fillId="0" borderId="33" xfId="0" applyBorder="1" applyProtection="1">
      <protection locked="0"/>
    </xf>
    <xf numFmtId="0" fontId="0" fillId="0" borderId="30" xfId="0" applyBorder="1" applyProtection="1">
      <protection locked="0"/>
    </xf>
    <xf numFmtId="0" fontId="0" fillId="0" borderId="35" xfId="0" applyBorder="1" applyProtection="1">
      <protection locked="0"/>
    </xf>
    <xf numFmtId="0" fontId="0" fillId="2" borderId="31" xfId="0" applyFill="1" applyBorder="1" applyProtection="1">
      <protection locked="0"/>
    </xf>
    <xf numFmtId="0" fontId="0" fillId="2" borderId="33" xfId="0" applyFill="1" applyBorder="1" applyProtection="1">
      <protection locked="0"/>
    </xf>
    <xf numFmtId="0" fontId="0" fillId="2" borderId="30" xfId="0" applyFill="1" applyBorder="1" applyProtection="1">
      <protection locked="0"/>
    </xf>
    <xf numFmtId="0" fontId="0" fillId="2" borderId="35" xfId="0" applyFill="1" applyBorder="1" applyProtection="1">
      <protection locked="0"/>
    </xf>
    <xf numFmtId="0" fontId="0" fillId="4" borderId="31" xfId="0" applyFill="1" applyBorder="1" applyProtection="1">
      <protection locked="0"/>
    </xf>
    <xf numFmtId="0" fontId="0" fillId="4" borderId="33" xfId="0" applyFill="1" applyBorder="1" applyProtection="1">
      <protection locked="0"/>
    </xf>
    <xf numFmtId="0" fontId="0" fillId="4" borderId="30" xfId="0" applyFill="1" applyBorder="1" applyProtection="1">
      <protection locked="0"/>
    </xf>
    <xf numFmtId="0" fontId="0" fillId="4" borderId="35" xfId="0" applyFill="1" applyBorder="1" applyProtection="1">
      <protection locked="0"/>
    </xf>
    <xf numFmtId="0" fontId="0" fillId="5" borderId="31" xfId="0" applyFill="1" applyBorder="1" applyProtection="1">
      <protection locked="0"/>
    </xf>
    <xf numFmtId="0" fontId="0" fillId="5" borderId="33" xfId="0" applyFill="1" applyBorder="1" applyProtection="1">
      <protection locked="0"/>
    </xf>
    <xf numFmtId="0" fontId="0" fillId="5" borderId="30" xfId="0" applyFill="1" applyBorder="1" applyProtection="1">
      <protection locked="0"/>
    </xf>
    <xf numFmtId="0" fontId="0" fillId="5" borderId="35" xfId="0" applyFill="1" applyBorder="1" applyProtection="1">
      <protection locked="0"/>
    </xf>
    <xf numFmtId="0" fontId="14" fillId="9" borderId="39" xfId="0" applyFont="1" applyFill="1" applyBorder="1"/>
    <xf numFmtId="1" fontId="0" fillId="2" borderId="31" xfId="0" applyNumberFormat="1" applyFill="1" applyBorder="1" applyProtection="1">
      <protection locked="0"/>
    </xf>
    <xf numFmtId="1" fontId="0" fillId="2" borderId="33" xfId="0" applyNumberFormat="1" applyFill="1" applyBorder="1" applyProtection="1">
      <protection locked="0"/>
    </xf>
    <xf numFmtId="1" fontId="0" fillId="2" borderId="30" xfId="0" applyNumberFormat="1" applyFill="1" applyBorder="1" applyProtection="1">
      <protection locked="0"/>
    </xf>
    <xf numFmtId="1" fontId="0" fillId="4" borderId="31" xfId="0" applyNumberFormat="1" applyFill="1" applyBorder="1" applyProtection="1">
      <protection locked="0"/>
    </xf>
    <xf numFmtId="1" fontId="0" fillId="4" borderId="33" xfId="0" applyNumberFormat="1" applyFill="1" applyBorder="1" applyProtection="1">
      <protection locked="0"/>
    </xf>
    <xf numFmtId="1" fontId="0" fillId="4" borderId="30" xfId="0" applyNumberFormat="1" applyFill="1" applyBorder="1" applyProtection="1">
      <protection locked="0"/>
    </xf>
    <xf numFmtId="1" fontId="0" fillId="5" borderId="31" xfId="0" applyNumberFormat="1" applyFill="1" applyBorder="1" applyProtection="1">
      <protection locked="0"/>
    </xf>
    <xf numFmtId="1" fontId="0" fillId="5" borderId="33" xfId="0" applyNumberFormat="1" applyFill="1" applyBorder="1" applyProtection="1">
      <protection locked="0"/>
    </xf>
    <xf numFmtId="1" fontId="0" fillId="5" borderId="30" xfId="0" applyNumberFormat="1" applyFill="1" applyBorder="1" applyProtection="1">
      <protection locked="0"/>
    </xf>
    <xf numFmtId="1" fontId="0" fillId="0" borderId="31" xfId="0" applyNumberFormat="1" applyBorder="1" applyProtection="1">
      <protection locked="0"/>
    </xf>
    <xf numFmtId="1" fontId="0" fillId="0" borderId="33" xfId="0" applyNumberFormat="1" applyBorder="1" applyProtection="1">
      <protection locked="0"/>
    </xf>
    <xf numFmtId="1" fontId="0" fillId="0" borderId="30" xfId="0" applyNumberFormat="1" applyBorder="1" applyProtection="1">
      <protection locked="0"/>
    </xf>
    <xf numFmtId="1" fontId="0" fillId="2" borderId="35" xfId="0" applyNumberFormat="1" applyFill="1" applyBorder="1" applyProtection="1">
      <protection locked="0"/>
    </xf>
    <xf numFmtId="1" fontId="0" fillId="4" borderId="35" xfId="0" applyNumberFormat="1" applyFill="1" applyBorder="1" applyProtection="1">
      <protection locked="0"/>
    </xf>
    <xf numFmtId="1" fontId="0" fillId="5" borderId="35" xfId="0" applyNumberFormat="1" applyFill="1" applyBorder="1" applyProtection="1">
      <protection locked="0"/>
    </xf>
    <xf numFmtId="1" fontId="0" fillId="0" borderId="35" xfId="0" applyNumberFormat="1" applyBorder="1" applyProtection="1">
      <protection locked="0"/>
    </xf>
    <xf numFmtId="1" fontId="0" fillId="3" borderId="1" xfId="0" applyNumberFormat="1" applyFill="1" applyBorder="1"/>
    <xf numFmtId="1" fontId="0" fillId="3" borderId="32" xfId="0" applyNumberFormat="1" applyFill="1" applyBorder="1"/>
    <xf numFmtId="1" fontId="0" fillId="8" borderId="1" xfId="0" applyNumberFormat="1" applyFill="1" applyBorder="1"/>
    <xf numFmtId="1" fontId="0" fillId="8" borderId="32" xfId="0" applyNumberFormat="1" applyFill="1" applyBorder="1"/>
    <xf numFmtId="1" fontId="0" fillId="7" borderId="1" xfId="0" applyNumberFormat="1" applyFill="1" applyBorder="1"/>
    <xf numFmtId="1" fontId="0" fillId="7" borderId="32" xfId="0" applyNumberFormat="1" applyFill="1" applyBorder="1"/>
    <xf numFmtId="1" fontId="0" fillId="6" borderId="1" xfId="0" applyNumberFormat="1" applyFill="1" applyBorder="1"/>
    <xf numFmtId="1" fontId="0" fillId="6" borderId="32" xfId="0" applyNumberFormat="1" applyFill="1" applyBorder="1"/>
    <xf numFmtId="165" fontId="0" fillId="3" borderId="1" xfId="0" applyNumberFormat="1" applyFill="1" applyBorder="1"/>
    <xf numFmtId="165" fontId="0" fillId="3" borderId="27" xfId="0" applyNumberFormat="1" applyFill="1" applyBorder="1"/>
    <xf numFmtId="165" fontId="0" fillId="3" borderId="32" xfId="0" applyNumberFormat="1" applyFill="1" applyBorder="1"/>
    <xf numFmtId="165" fontId="0" fillId="3" borderId="29" xfId="0" applyNumberFormat="1" applyFill="1" applyBorder="1"/>
    <xf numFmtId="165" fontId="0" fillId="8" borderId="1" xfId="0" applyNumberFormat="1" applyFill="1" applyBorder="1"/>
    <xf numFmtId="165" fontId="0" fillId="8" borderId="27" xfId="0" applyNumberFormat="1" applyFill="1" applyBorder="1"/>
    <xf numFmtId="165" fontId="0" fillId="8" borderId="32" xfId="0" applyNumberFormat="1" applyFill="1" applyBorder="1"/>
    <xf numFmtId="165" fontId="0" fillId="8" borderId="29" xfId="0" applyNumberFormat="1" applyFill="1" applyBorder="1"/>
    <xf numFmtId="165" fontId="0" fillId="7" borderId="1" xfId="0" applyNumberFormat="1" applyFill="1" applyBorder="1"/>
    <xf numFmtId="165" fontId="0" fillId="7" borderId="27" xfId="0" applyNumberFormat="1" applyFill="1" applyBorder="1"/>
    <xf numFmtId="165" fontId="0" fillId="7" borderId="32" xfId="0" applyNumberFormat="1" applyFill="1" applyBorder="1"/>
    <xf numFmtId="165" fontId="0" fillId="7" borderId="29" xfId="0" applyNumberFormat="1" applyFill="1" applyBorder="1"/>
    <xf numFmtId="165" fontId="0" fillId="6" borderId="1" xfId="0" applyNumberFormat="1" applyFill="1" applyBorder="1"/>
    <xf numFmtId="165" fontId="0" fillId="6" borderId="27" xfId="0" applyNumberFormat="1" applyFill="1" applyBorder="1"/>
    <xf numFmtId="165" fontId="0" fillId="6" borderId="32" xfId="0" applyNumberFormat="1" applyFill="1" applyBorder="1"/>
    <xf numFmtId="165" fontId="0" fillId="6" borderId="29" xfId="0" applyNumberFormat="1" applyFill="1" applyBorder="1"/>
    <xf numFmtId="0" fontId="14" fillId="9" borderId="39" xfId="0" applyFont="1" applyFill="1" applyBorder="1" applyProtection="1">
      <protection locked="0"/>
    </xf>
    <xf numFmtId="0" fontId="0" fillId="0" borderId="0" xfId="0" applyProtection="1">
      <protection locked="0"/>
    </xf>
    <xf numFmtId="0" fontId="14" fillId="9" borderId="39" xfId="0" applyFont="1" applyFill="1" applyBorder="1" applyAlignment="1">
      <alignment horizontal="center"/>
    </xf>
    <xf numFmtId="0" fontId="0" fillId="0" borderId="0" xfId="0" applyAlignment="1">
      <alignment horizontal="center"/>
    </xf>
    <xf numFmtId="0" fontId="0" fillId="0" borderId="41" xfId="0" applyBorder="1" applyProtection="1">
      <protection locked="0"/>
    </xf>
    <xf numFmtId="0" fontId="0" fillId="0" borderId="24" xfId="0" applyBorder="1" applyProtection="1">
      <protection locked="0"/>
    </xf>
    <xf numFmtId="0" fontId="0" fillId="11" borderId="26" xfId="0" applyFill="1" applyBorder="1" applyAlignment="1">
      <alignment horizontal="center" vertical="top" wrapText="1"/>
    </xf>
    <xf numFmtId="0" fontId="0" fillId="11" borderId="26" xfId="0" applyFill="1" applyBorder="1" applyAlignment="1">
      <alignment vertical="top" wrapText="1"/>
    </xf>
    <xf numFmtId="0" fontId="0" fillId="11" borderId="26" xfId="0" applyFill="1" applyBorder="1" applyAlignment="1" applyProtection="1">
      <alignment vertical="top" wrapText="1"/>
      <protection locked="0"/>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0" xfId="0" applyFont="1" applyAlignment="1">
      <alignment horizontal="center"/>
    </xf>
    <xf numFmtId="0" fontId="3" fillId="0" borderId="6" xfId="0" applyFont="1" applyBorder="1" applyAlignment="1">
      <alignment horizontal="center"/>
    </xf>
    <xf numFmtId="0" fontId="11" fillId="0" borderId="5" xfId="0" applyFont="1" applyBorder="1" applyAlignment="1">
      <alignment horizontal="center"/>
    </xf>
    <xf numFmtId="0" fontId="11" fillId="0" borderId="0" xfId="0" applyFont="1" applyAlignment="1">
      <alignment horizontal="center"/>
    </xf>
    <xf numFmtId="0" fontId="11" fillId="0" borderId="6" xfId="0" applyFont="1" applyBorder="1" applyAlignment="1">
      <alignment horizontal="center"/>
    </xf>
    <xf numFmtId="0" fontId="0" fillId="0" borderId="8" xfId="0"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3" fillId="3" borderId="16" xfId="0" applyFont="1" applyFill="1" applyBorder="1" applyAlignment="1">
      <alignment horizontal="center" vertical="top" wrapText="1"/>
    </xf>
    <xf numFmtId="0" fontId="3" fillId="3" borderId="14" xfId="0" applyFont="1" applyFill="1" applyBorder="1" applyAlignment="1">
      <alignment horizontal="center" vertical="top"/>
    </xf>
    <xf numFmtId="0" fontId="3" fillId="3" borderId="15" xfId="0" applyFont="1" applyFill="1" applyBorder="1" applyAlignment="1">
      <alignment horizontal="center" vertical="top"/>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0" fillId="0" borderId="20" xfId="0" applyBorder="1" applyAlignment="1" applyProtection="1">
      <alignment horizontal="left"/>
      <protection locked="0"/>
    </xf>
    <xf numFmtId="14" fontId="0" fillId="0" borderId="18" xfId="0" applyNumberFormat="1" applyBorder="1" applyAlignment="1" applyProtection="1">
      <alignment horizontal="left"/>
      <protection locked="0"/>
    </xf>
    <xf numFmtId="0" fontId="8" fillId="3" borderId="23" xfId="0" applyFont="1" applyFill="1" applyBorder="1" applyAlignment="1">
      <alignment horizontal="center"/>
    </xf>
    <xf numFmtId="0" fontId="8" fillId="3" borderId="3"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3" borderId="2" xfId="0" applyFill="1" applyBorder="1" applyAlignment="1">
      <alignment horizontal="center"/>
    </xf>
    <xf numFmtId="0" fontId="0" fillId="3" borderId="26" xfId="0" applyFill="1" applyBorder="1" applyAlignment="1">
      <alignment horizontal="center"/>
    </xf>
    <xf numFmtId="0" fontId="0" fillId="0" borderId="18"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0" xfId="0" applyBorder="1" applyAlignment="1" applyProtection="1">
      <alignment horizontal="left" wrapText="1"/>
      <protection locked="0"/>
    </xf>
    <xf numFmtId="0" fontId="8" fillId="9" borderId="18" xfId="0" applyFont="1" applyFill="1" applyBorder="1" applyAlignment="1" applyProtection="1">
      <alignment horizontal="left" wrapText="1"/>
      <protection locked="0"/>
    </xf>
    <xf numFmtId="0" fontId="8" fillId="9" borderId="20" xfId="0" applyFont="1" applyFill="1" applyBorder="1" applyAlignment="1" applyProtection="1">
      <alignment horizontal="left" wrapText="1"/>
      <protection locked="0"/>
    </xf>
    <xf numFmtId="0" fontId="0" fillId="3" borderId="18" xfId="0" applyFill="1" applyBorder="1" applyAlignment="1">
      <alignment horizontal="center" wrapText="1"/>
    </xf>
    <xf numFmtId="0" fontId="0" fillId="3" borderId="20" xfId="0" applyFill="1" applyBorder="1" applyAlignment="1">
      <alignment horizontal="center" wrapText="1"/>
    </xf>
    <xf numFmtId="0" fontId="0" fillId="9" borderId="2" xfId="0" applyFill="1" applyBorder="1" applyAlignment="1" applyProtection="1">
      <alignment horizontal="center"/>
      <protection locked="0"/>
    </xf>
    <xf numFmtId="0" fontId="0" fillId="9" borderId="3" xfId="0" applyFill="1" applyBorder="1" applyAlignment="1" applyProtection="1">
      <alignment horizontal="center"/>
      <protection locked="0"/>
    </xf>
    <xf numFmtId="0" fontId="0" fillId="9" borderId="4" xfId="0" applyFill="1" applyBorder="1" applyAlignment="1" applyProtection="1">
      <alignment horizontal="center"/>
      <protection locked="0"/>
    </xf>
    <xf numFmtId="0" fontId="0" fillId="9" borderId="5" xfId="0" applyFill="1" applyBorder="1" applyAlignment="1" applyProtection="1">
      <alignment horizontal="center"/>
      <protection locked="0"/>
    </xf>
    <xf numFmtId="0" fontId="0" fillId="9" borderId="0" xfId="0" applyFill="1" applyAlignment="1" applyProtection="1">
      <alignment horizontal="center"/>
      <protection locked="0"/>
    </xf>
    <xf numFmtId="0" fontId="0" fillId="9" borderId="6" xfId="0" applyFill="1" applyBorder="1" applyAlignment="1" applyProtection="1">
      <alignment horizontal="center"/>
      <protection locked="0"/>
    </xf>
    <xf numFmtId="0" fontId="0" fillId="9" borderId="7" xfId="0" applyFill="1" applyBorder="1" applyAlignment="1" applyProtection="1">
      <alignment horizontal="center"/>
      <protection locked="0"/>
    </xf>
    <xf numFmtId="0" fontId="0" fillId="9" borderId="8" xfId="0" applyFill="1" applyBorder="1" applyAlignment="1" applyProtection="1">
      <alignment horizontal="center"/>
      <protection locked="0"/>
    </xf>
    <xf numFmtId="0" fontId="0" fillId="9" borderId="9" xfId="0" applyFill="1" applyBorder="1" applyAlignment="1" applyProtection="1">
      <alignment horizontal="center"/>
      <protection locked="0"/>
    </xf>
    <xf numFmtId="165" fontId="0" fillId="13" borderId="25" xfId="0" applyNumberFormat="1" applyFill="1" applyBorder="1" applyAlignment="1">
      <alignment horizontal="center" vertical="center"/>
    </xf>
    <xf numFmtId="165" fontId="0" fillId="13" borderId="40" xfId="0" applyNumberFormat="1" applyFill="1" applyBorder="1" applyAlignment="1">
      <alignment horizontal="center" vertical="center"/>
    </xf>
    <xf numFmtId="0" fontId="0" fillId="4" borderId="25" xfId="0" applyFill="1" applyBorder="1" applyAlignment="1">
      <alignment horizontal="center" vertical="center"/>
    </xf>
    <xf numFmtId="0" fontId="0" fillId="4" borderId="40" xfId="0" applyFill="1" applyBorder="1" applyAlignment="1">
      <alignment horizontal="center" vertical="center"/>
    </xf>
    <xf numFmtId="165" fontId="0" fillId="14" borderId="25" xfId="0" applyNumberFormat="1" applyFill="1" applyBorder="1" applyAlignment="1">
      <alignment horizontal="center" vertical="center"/>
    </xf>
    <xf numFmtId="165" fontId="0" fillId="14" borderId="40" xfId="0" applyNumberFormat="1" applyFill="1" applyBorder="1" applyAlignment="1">
      <alignment horizontal="center" vertical="center"/>
    </xf>
    <xf numFmtId="0" fontId="0" fillId="5" borderId="25" xfId="0" applyFill="1" applyBorder="1" applyAlignment="1">
      <alignment horizontal="center" vertical="center"/>
    </xf>
    <xf numFmtId="0" fontId="0" fillId="5" borderId="40" xfId="0" applyFill="1" applyBorder="1" applyAlignment="1">
      <alignment horizontal="center" vertical="center"/>
    </xf>
    <xf numFmtId="165" fontId="0" fillId="11" borderId="25" xfId="0" applyNumberFormat="1" applyFill="1" applyBorder="1" applyAlignment="1">
      <alignment horizontal="center" vertical="center"/>
    </xf>
    <xf numFmtId="165" fontId="0" fillId="11" borderId="40" xfId="0" applyNumberFormat="1" applyFill="1" applyBorder="1" applyAlignment="1">
      <alignment horizontal="center" vertical="center"/>
    </xf>
    <xf numFmtId="0" fontId="0" fillId="0" borderId="25" xfId="0" applyBorder="1" applyAlignment="1">
      <alignment horizontal="center" vertical="center"/>
    </xf>
    <xf numFmtId="0" fontId="0" fillId="0" borderId="40" xfId="0" applyBorder="1" applyAlignment="1">
      <alignment horizontal="center" vertical="center"/>
    </xf>
    <xf numFmtId="165" fontId="0" fillId="17" borderId="25" xfId="0" applyNumberFormat="1" applyFill="1" applyBorder="1" applyAlignment="1">
      <alignment horizontal="center" vertical="center"/>
    </xf>
    <xf numFmtId="165" fontId="0" fillId="17" borderId="40" xfId="0" applyNumberFormat="1" applyFill="1" applyBorder="1" applyAlignment="1">
      <alignment horizontal="center" vertical="center"/>
    </xf>
    <xf numFmtId="0" fontId="0" fillId="2" borderId="25" xfId="0" applyFill="1" applyBorder="1" applyAlignment="1">
      <alignment horizontal="center" vertical="center"/>
    </xf>
    <xf numFmtId="0" fontId="0" fillId="2" borderId="40" xfId="0" applyFill="1" applyBorder="1" applyAlignment="1">
      <alignment horizontal="center" vertical="center"/>
    </xf>
    <xf numFmtId="165" fontId="0" fillId="12" borderId="25" xfId="0" applyNumberFormat="1" applyFill="1" applyBorder="1" applyAlignment="1">
      <alignment horizontal="center" vertical="center"/>
    </xf>
    <xf numFmtId="165" fontId="0" fillId="12" borderId="40" xfId="0" applyNumberFormat="1" applyFill="1" applyBorder="1" applyAlignment="1">
      <alignment horizontal="center" vertical="center"/>
    </xf>
    <xf numFmtId="165" fontId="0" fillId="16" borderId="25" xfId="0" applyNumberFormat="1" applyFill="1" applyBorder="1" applyAlignment="1">
      <alignment horizontal="center" vertical="center"/>
    </xf>
    <xf numFmtId="165" fontId="0" fillId="16" borderId="40" xfId="0" applyNumberFormat="1" applyFill="1" applyBorder="1" applyAlignment="1">
      <alignment horizontal="center" vertical="center"/>
    </xf>
    <xf numFmtId="165" fontId="0" fillId="15" borderId="25" xfId="0" applyNumberFormat="1" applyFill="1" applyBorder="1" applyAlignment="1">
      <alignment horizontal="center" vertical="center"/>
    </xf>
    <xf numFmtId="165" fontId="0" fillId="15" borderId="40" xfId="0" applyNumberFormat="1" applyFill="1" applyBorder="1" applyAlignment="1">
      <alignment horizontal="center" vertical="center"/>
    </xf>
    <xf numFmtId="0" fontId="0" fillId="9" borderId="25" xfId="0" applyFill="1" applyBorder="1" applyAlignment="1">
      <alignment horizontal="center" vertical="center"/>
    </xf>
    <xf numFmtId="0" fontId="0" fillId="9" borderId="40" xfId="0" applyFill="1" applyBorder="1" applyAlignment="1">
      <alignment horizontal="center" vertical="center"/>
    </xf>
    <xf numFmtId="1" fontId="0" fillId="4" borderId="36" xfId="0" applyNumberFormat="1" applyFill="1" applyBorder="1" applyAlignment="1">
      <alignment horizontal="center"/>
    </xf>
    <xf numFmtId="1" fontId="0" fillId="4" borderId="37" xfId="0" applyNumberFormat="1" applyFill="1" applyBorder="1" applyAlignment="1">
      <alignment horizontal="center"/>
    </xf>
    <xf numFmtId="1" fontId="0" fillId="4" borderId="38" xfId="0" applyNumberFormat="1" applyFill="1" applyBorder="1" applyAlignment="1">
      <alignment horizontal="center"/>
    </xf>
    <xf numFmtId="165" fontId="0" fillId="4" borderId="36" xfId="0" applyNumberFormat="1" applyFill="1" applyBorder="1" applyAlignment="1">
      <alignment horizontal="center"/>
    </xf>
    <xf numFmtId="165" fontId="0" fillId="4" borderId="37" xfId="0" applyNumberFormat="1" applyFill="1" applyBorder="1" applyAlignment="1">
      <alignment horizontal="center"/>
    </xf>
    <xf numFmtId="165" fontId="0" fillId="4" borderId="38" xfId="0" applyNumberFormat="1" applyFill="1" applyBorder="1" applyAlignment="1">
      <alignment horizontal="center"/>
    </xf>
    <xf numFmtId="1" fontId="0" fillId="5" borderId="36" xfId="0" applyNumberFormat="1" applyFill="1" applyBorder="1" applyAlignment="1">
      <alignment horizontal="center"/>
    </xf>
    <xf numFmtId="1" fontId="0" fillId="5" borderId="37" xfId="0" applyNumberFormat="1" applyFill="1" applyBorder="1" applyAlignment="1">
      <alignment horizontal="center"/>
    </xf>
    <xf numFmtId="1" fontId="0" fillId="5" borderId="38" xfId="0" applyNumberFormat="1" applyFill="1" applyBorder="1" applyAlignment="1">
      <alignment horizontal="center"/>
    </xf>
    <xf numFmtId="165" fontId="0" fillId="5" borderId="36" xfId="0" applyNumberFormat="1" applyFill="1" applyBorder="1" applyAlignment="1">
      <alignment horizontal="center"/>
    </xf>
    <xf numFmtId="165" fontId="0" fillId="5" borderId="37" xfId="0" applyNumberFormat="1" applyFill="1" applyBorder="1" applyAlignment="1">
      <alignment horizontal="center"/>
    </xf>
    <xf numFmtId="165" fontId="0" fillId="5" borderId="38" xfId="0" applyNumberFormat="1" applyFill="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1" fontId="0" fillId="0" borderId="38" xfId="0" applyNumberFormat="1" applyBorder="1" applyAlignment="1">
      <alignment horizontal="center"/>
    </xf>
    <xf numFmtId="165" fontId="0" fillId="0" borderId="36" xfId="0" applyNumberFormat="1" applyBorder="1" applyAlignment="1">
      <alignment horizontal="center"/>
    </xf>
    <xf numFmtId="165" fontId="0" fillId="0" borderId="37" xfId="0" applyNumberFormat="1" applyBorder="1" applyAlignment="1">
      <alignment horizontal="center"/>
    </xf>
    <xf numFmtId="165" fontId="0" fillId="0" borderId="38" xfId="0" applyNumberFormat="1" applyBorder="1" applyAlignment="1">
      <alignment horizontal="center"/>
    </xf>
    <xf numFmtId="1" fontId="0" fillId="2" borderId="36" xfId="0" applyNumberFormat="1" applyFill="1" applyBorder="1" applyAlignment="1">
      <alignment horizontal="center"/>
    </xf>
    <xf numFmtId="1" fontId="0" fillId="2" borderId="37" xfId="0" applyNumberFormat="1" applyFill="1" applyBorder="1" applyAlignment="1">
      <alignment horizontal="center"/>
    </xf>
    <xf numFmtId="1" fontId="0" fillId="2" borderId="38" xfId="0" applyNumberFormat="1" applyFill="1" applyBorder="1" applyAlignment="1">
      <alignment horizontal="center"/>
    </xf>
    <xf numFmtId="165" fontId="0" fillId="2" borderId="36" xfId="0" applyNumberFormat="1" applyFill="1" applyBorder="1" applyAlignment="1">
      <alignment horizontal="center"/>
    </xf>
    <xf numFmtId="165" fontId="0" fillId="2" borderId="37" xfId="0" applyNumberFormat="1" applyFill="1" applyBorder="1" applyAlignment="1">
      <alignment horizontal="center"/>
    </xf>
    <xf numFmtId="165" fontId="0" fillId="2" borderId="38" xfId="0" applyNumberFormat="1" applyFill="1" applyBorder="1" applyAlignment="1">
      <alignment horizontal="center"/>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pplyProtection="1">
      <alignment horizontal="center" vertical="top" wrapText="1"/>
      <protection locked="0"/>
    </xf>
    <xf numFmtId="0" fontId="0" fillId="0" borderId="3" xfId="0" applyBorder="1" applyAlignment="1" applyProtection="1">
      <alignment horizontal="center" vertical="top" wrapText="1"/>
      <protection locked="0"/>
    </xf>
    <xf numFmtId="0" fontId="0" fillId="0" borderId="4" xfId="0" applyBorder="1" applyAlignment="1" applyProtection="1">
      <alignment horizontal="center" vertical="top" wrapText="1"/>
      <protection locked="0"/>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13" xfId="0" applyBorder="1" applyAlignment="1">
      <alignment horizontal="center" vertical="top" wrapTex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9" xfId="0" applyBorder="1" applyAlignment="1" applyProtection="1">
      <alignment horizontal="center"/>
      <protection locked="0"/>
    </xf>
    <xf numFmtId="14" fontId="0" fillId="0" borderId="11" xfId="0" applyNumberFormat="1" applyBorder="1" applyAlignment="1">
      <alignment horizontal="left" vertical="center"/>
    </xf>
    <xf numFmtId="14" fontId="0" fillId="0" borderId="12" xfId="0" applyNumberFormat="1" applyBorder="1" applyAlignment="1">
      <alignment horizontal="left" vertical="center"/>
    </xf>
    <xf numFmtId="14" fontId="0" fillId="0" borderId="13" xfId="0" applyNumberFormat="1" applyBorder="1" applyAlignment="1">
      <alignment horizontal="left" vertical="center"/>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xf>
    <xf numFmtId="0" fontId="3" fillId="3" borderId="4" xfId="0" applyFont="1" applyFill="1" applyBorder="1" applyAlignment="1">
      <alignment horizontal="center" vertical="top"/>
    </xf>
    <xf numFmtId="0" fontId="0" fillId="0" borderId="11" xfId="0" applyBorder="1" applyAlignment="1">
      <alignment horizontal="left" vertical="center"/>
    </xf>
    <xf numFmtId="0" fontId="0" fillId="0" borderId="13" xfId="0" applyBorder="1" applyAlignment="1">
      <alignment horizontal="left" vertical="center"/>
    </xf>
    <xf numFmtId="0" fontId="0" fillId="9" borderId="11" xfId="0" applyFill="1" applyBorder="1" applyAlignment="1">
      <alignment horizontal="left" vertical="center"/>
    </xf>
    <xf numFmtId="0" fontId="0" fillId="9" borderId="13" xfId="0" applyFill="1" applyBorder="1" applyAlignment="1">
      <alignment horizontal="left" vertical="center"/>
    </xf>
    <xf numFmtId="0" fontId="0" fillId="0" borderId="12" xfId="0" applyBorder="1" applyAlignment="1">
      <alignment horizontal="left" vertical="center"/>
    </xf>
    <xf numFmtId="0" fontId="0" fillId="3" borderId="5" xfId="0" applyFill="1" applyBorder="1" applyAlignment="1">
      <alignment horizontal="left" vertical="center"/>
    </xf>
    <xf numFmtId="0" fontId="0" fillId="3" borderId="0" xfId="0" applyFill="1" applyAlignment="1">
      <alignment horizontal="left" vertic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xf>
    <xf numFmtId="0" fontId="3" fillId="6" borderId="4" xfId="0" applyFont="1" applyFill="1" applyBorder="1" applyAlignment="1">
      <alignment horizontal="center" vertical="top"/>
    </xf>
    <xf numFmtId="0" fontId="0" fillId="6" borderId="5" xfId="0" applyFill="1" applyBorder="1" applyAlignment="1">
      <alignment horizontal="left" vertical="center"/>
    </xf>
    <xf numFmtId="0" fontId="0" fillId="6" borderId="0" xfId="0" applyFill="1" applyAlignment="1">
      <alignment horizontal="left" vertical="center"/>
    </xf>
    <xf numFmtId="0" fontId="3" fillId="7" borderId="2" xfId="0" applyFont="1" applyFill="1" applyBorder="1" applyAlignment="1">
      <alignment horizontal="center" vertical="top" wrapText="1"/>
    </xf>
    <xf numFmtId="0" fontId="3" fillId="7" borderId="3" xfId="0" applyFont="1" applyFill="1" applyBorder="1" applyAlignment="1">
      <alignment horizontal="center" vertical="top"/>
    </xf>
    <xf numFmtId="0" fontId="3" fillId="7" borderId="4" xfId="0" applyFont="1" applyFill="1" applyBorder="1" applyAlignment="1">
      <alignment horizontal="center" vertical="top"/>
    </xf>
    <xf numFmtId="0" fontId="0" fillId="7" borderId="5" xfId="0" applyFill="1" applyBorder="1" applyAlignment="1">
      <alignment horizontal="left" vertical="center"/>
    </xf>
    <xf numFmtId="0" fontId="0" fillId="7" borderId="0" xfId="0" applyFill="1" applyAlignment="1">
      <alignment horizontal="left" vertical="center"/>
    </xf>
    <xf numFmtId="0" fontId="3" fillId="8" borderId="2" xfId="0" applyFont="1" applyFill="1" applyBorder="1" applyAlignment="1">
      <alignment horizontal="center" vertical="top" wrapText="1"/>
    </xf>
    <xf numFmtId="0" fontId="3" fillId="8" borderId="3" xfId="0" applyFont="1" applyFill="1" applyBorder="1" applyAlignment="1">
      <alignment horizontal="center" vertical="top"/>
    </xf>
    <xf numFmtId="0" fontId="3" fillId="8" borderId="4" xfId="0" applyFont="1" applyFill="1" applyBorder="1" applyAlignment="1">
      <alignment horizontal="center" vertical="top"/>
    </xf>
    <xf numFmtId="0" fontId="0" fillId="8" borderId="5" xfId="0" applyFill="1" applyBorder="1" applyAlignment="1">
      <alignment horizontal="left" vertical="center"/>
    </xf>
    <xf numFmtId="0" fontId="0" fillId="8" borderId="0" xfId="0" applyFill="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42"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microsoft.com/office/2017/10/relationships/person" Target="persons/person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microsoft.com/office/2017/10/relationships/person" Target="persons/person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microsoft.com/office/2017/10/relationships/person" Target="persons/person0.xml"/><Relationship Id="rId40" Type="http://schemas.microsoft.com/office/2017/10/relationships/person" Target="persons/person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xdr:row>
      <xdr:rowOff>138114</xdr:rowOff>
    </xdr:from>
    <xdr:to>
      <xdr:col>1</xdr:col>
      <xdr:colOff>285749</xdr:colOff>
      <xdr:row>2</xdr:row>
      <xdr:rowOff>356236</xdr:rowOff>
    </xdr:to>
    <xdr:pic>
      <xdr:nvPicPr>
        <xdr:cNvPr id="3" name="Image 2">
          <a:extLst>
            <a:ext uri="{FF2B5EF4-FFF2-40B4-BE49-F238E27FC236}">
              <a16:creationId xmlns:a16="http://schemas.microsoft.com/office/drawing/2014/main" id="{35DCA0C5-CB34-49B0-9EB7-7CF43092D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500064"/>
          <a:ext cx="966787" cy="580072"/>
        </a:xfrm>
        <a:prstGeom prst="rect">
          <a:avLst/>
        </a:prstGeom>
      </xdr:spPr>
    </xdr:pic>
    <xdr:clientData/>
  </xdr:twoCellAnchor>
  <xdr:twoCellAnchor editAs="oneCell">
    <xdr:from>
      <xdr:col>6</xdr:col>
      <xdr:colOff>595312</xdr:colOff>
      <xdr:row>1</xdr:row>
      <xdr:rowOff>33933</xdr:rowOff>
    </xdr:from>
    <xdr:to>
      <xdr:col>7</xdr:col>
      <xdr:colOff>633412</xdr:colOff>
      <xdr:row>3</xdr:row>
      <xdr:rowOff>90506</xdr:rowOff>
    </xdr:to>
    <xdr:pic>
      <xdr:nvPicPr>
        <xdr:cNvPr id="5" name="Image 4">
          <a:extLst>
            <a:ext uri="{FF2B5EF4-FFF2-40B4-BE49-F238E27FC236}">
              <a16:creationId xmlns:a16="http://schemas.microsoft.com/office/drawing/2014/main" id="{200FA4AF-6565-46FC-AA7E-45033BA0807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95887" y="395883"/>
          <a:ext cx="804863" cy="7804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452469</xdr:colOff>
      <xdr:row>9</xdr:row>
      <xdr:rowOff>14308</xdr:rowOff>
    </xdr:to>
    <xdr:pic>
      <xdr:nvPicPr>
        <xdr:cNvPr id="3" name="Image 2">
          <a:extLst>
            <a:ext uri="{FF2B5EF4-FFF2-40B4-BE49-F238E27FC236}">
              <a16:creationId xmlns:a16="http://schemas.microsoft.com/office/drawing/2014/main" id="{90848A06-B7E8-B816-76ED-2CCE68C1AF4D}"/>
            </a:ext>
          </a:extLst>
        </xdr:cNvPr>
        <xdr:cNvPicPr>
          <a:picLocks noChangeAspect="1"/>
        </xdr:cNvPicPr>
      </xdr:nvPicPr>
      <xdr:blipFill>
        <a:blip xmlns:r="http://schemas.openxmlformats.org/officeDocument/2006/relationships" r:embed="rId1"/>
        <a:stretch>
          <a:fillRect/>
        </a:stretch>
      </xdr:blipFill>
      <xdr:spPr>
        <a:xfrm>
          <a:off x="0" y="0"/>
          <a:ext cx="4391057" cy="286704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481044</xdr:colOff>
      <xdr:row>9</xdr:row>
      <xdr:rowOff>33358</xdr:rowOff>
    </xdr:to>
    <xdr:pic>
      <xdr:nvPicPr>
        <xdr:cNvPr id="4" name="Image 3">
          <a:extLst>
            <a:ext uri="{FF2B5EF4-FFF2-40B4-BE49-F238E27FC236}">
              <a16:creationId xmlns:a16="http://schemas.microsoft.com/office/drawing/2014/main" id="{3A1E5DD8-05F0-3A87-31E8-20791DB5BACB}"/>
            </a:ext>
          </a:extLst>
        </xdr:cNvPr>
        <xdr:cNvPicPr>
          <a:picLocks noChangeAspect="1"/>
        </xdr:cNvPicPr>
      </xdr:nvPicPr>
      <xdr:blipFill>
        <a:blip xmlns:r="http://schemas.openxmlformats.org/officeDocument/2006/relationships" r:embed="rId1"/>
        <a:stretch>
          <a:fillRect/>
        </a:stretch>
      </xdr:blipFill>
      <xdr:spPr>
        <a:xfrm>
          <a:off x="0" y="0"/>
          <a:ext cx="4419632" cy="28860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953781BA-CC1D-444C-9EB0-74D5FE379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1C3E7CAF-244C-4342-A270-528FE827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4737" y="261937"/>
          <a:ext cx="804863" cy="78047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B80BAD3-FBE2-4301-95A0-160F507CD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61CC683-36B5-4FBA-A3CD-0D8A467B6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86B9CF3-2F8A-48F0-8BB9-473768239F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68E192E0-5924-4984-B75B-A8099500E8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E3D2330-A530-4B1F-9B7C-22DF15C53D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17CA126F-CB8F-4CE1-9E6D-6AEB4F3E24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0" y="271463"/>
          <a:ext cx="804863" cy="78047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ACD3DE93-AA48-45F9-92EF-BBBA13A72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B02DFE5-7AC9-4548-9E5D-F9E8A680BB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1A9202AC-8F82-4793-A0CD-B3C4E688DB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97FD098C-B2AE-4863-BABB-F34A6DB459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0B83DA88-B2A1-4B5B-9D44-4FF01004DD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C82E9888-D488-4ACD-8FFF-FC5325A5C1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9B46BD62-97C0-4D60-9BB3-10F9A2E9F2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B245DE4-51F1-4C34-B6C9-3CD9C016A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171452</xdr:rowOff>
    </xdr:from>
    <xdr:to>
      <xdr:col>1</xdr:col>
      <xdr:colOff>471488</xdr:colOff>
      <xdr:row>0</xdr:row>
      <xdr:rowOff>961945</xdr:rowOff>
    </xdr:to>
    <xdr:pic>
      <xdr:nvPicPr>
        <xdr:cNvPr id="2" name="Image 1">
          <a:extLst>
            <a:ext uri="{FF2B5EF4-FFF2-40B4-BE49-F238E27FC236}">
              <a16:creationId xmlns:a16="http://schemas.microsoft.com/office/drawing/2014/main" id="{67100CBD-1B3E-459F-8602-5AC56C526B1D}"/>
            </a:ext>
          </a:extLst>
        </xdr:cNvPr>
        <xdr:cNvPicPr>
          <a:picLocks noChangeAspect="1"/>
        </xdr:cNvPicPr>
      </xdr:nvPicPr>
      <xdr:blipFill>
        <a:blip xmlns:r="http://schemas.openxmlformats.org/officeDocument/2006/relationships" r:embed="rId1"/>
        <a:stretch>
          <a:fillRect/>
        </a:stretch>
      </xdr:blipFill>
      <xdr:spPr>
        <a:xfrm>
          <a:off x="0" y="171452"/>
          <a:ext cx="1238251" cy="790493"/>
        </a:xfrm>
        <a:prstGeom prst="rect">
          <a:avLst/>
        </a:prstGeom>
      </xdr:spPr>
    </xdr:pic>
    <xdr:clientData/>
  </xdr:twoCellAnchor>
  <xdr:twoCellAnchor editAs="oneCell">
    <xdr:from>
      <xdr:col>6</xdr:col>
      <xdr:colOff>33341</xdr:colOff>
      <xdr:row>0</xdr:row>
      <xdr:rowOff>180975</xdr:rowOff>
    </xdr:from>
    <xdr:to>
      <xdr:col>7</xdr:col>
      <xdr:colOff>4763</xdr:colOff>
      <xdr:row>0</xdr:row>
      <xdr:rowOff>937535</xdr:rowOff>
    </xdr:to>
    <xdr:pic>
      <xdr:nvPicPr>
        <xdr:cNvPr id="3" name="Image 2">
          <a:extLst>
            <a:ext uri="{FF2B5EF4-FFF2-40B4-BE49-F238E27FC236}">
              <a16:creationId xmlns:a16="http://schemas.microsoft.com/office/drawing/2014/main" id="{AE971CA7-2DB4-4245-A8EE-FA51371218A3}"/>
            </a:ext>
          </a:extLst>
        </xdr:cNvPr>
        <xdr:cNvPicPr>
          <a:picLocks noChangeAspect="1"/>
        </xdr:cNvPicPr>
      </xdr:nvPicPr>
      <xdr:blipFill>
        <a:blip xmlns:r="http://schemas.openxmlformats.org/officeDocument/2006/relationships" r:embed="rId2"/>
        <a:stretch>
          <a:fillRect/>
        </a:stretch>
      </xdr:blipFill>
      <xdr:spPr>
        <a:xfrm>
          <a:off x="4633916" y="180975"/>
          <a:ext cx="785810" cy="75656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52504388-F729-44AC-ABBD-427E7269A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74AE66DB-8E83-4D10-B25F-13C7F4FEB1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41EEA59-A042-4950-A542-0CA43B6084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6D3632B-B29D-4403-8491-99F0C41EF2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574C4DE9-89E4-4466-ADDA-23B7B49DCA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B230122C-4AF0-4E7F-BA96-C93E13D3E4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6991AF92-0F7C-4093-8DA3-719DE964EA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E4C1447E-99D3-4557-8036-6C024E70D7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8041577B-5E08-4F63-BDE7-AFA9E90FA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B9F4B535-03C6-48D8-87C5-19272768D7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EEE667CA-7A21-4B7C-BB27-01BB7F107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7D1DEBF0-4877-4D46-BF91-79008F524F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2687E91-A90E-4061-80E0-9FD01D867D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A9A86C5B-4B87-4F0E-A54F-D5DE2CFE8C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228C6DFC-965A-4AC1-9CDC-C42AEEE143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248F30E6-7F20-4508-827E-EA51E389AF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185738</xdr:colOff>
      <xdr:row>0</xdr:row>
      <xdr:rowOff>351833</xdr:rowOff>
    </xdr:from>
    <xdr:to>
      <xdr:col>1</xdr:col>
      <xdr:colOff>123825</xdr:colOff>
      <xdr:row>0</xdr:row>
      <xdr:rowOff>931905</xdr:rowOff>
    </xdr:to>
    <xdr:pic>
      <xdr:nvPicPr>
        <xdr:cNvPr id="2" name="Image 1">
          <a:extLst>
            <a:ext uri="{FF2B5EF4-FFF2-40B4-BE49-F238E27FC236}">
              <a16:creationId xmlns:a16="http://schemas.microsoft.com/office/drawing/2014/main" id="{7F274E75-724E-4C29-A49F-567ABA9E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738" y="351833"/>
          <a:ext cx="966787" cy="580072"/>
        </a:xfrm>
        <a:prstGeom prst="rect">
          <a:avLst/>
        </a:prstGeom>
      </xdr:spPr>
    </xdr:pic>
    <xdr:clientData/>
  </xdr:twoCellAnchor>
  <xdr:twoCellAnchor editAs="oneCell">
    <xdr:from>
      <xdr:col>8</xdr:col>
      <xdr:colOff>466724</xdr:colOff>
      <xdr:row>0</xdr:row>
      <xdr:rowOff>261937</xdr:rowOff>
    </xdr:from>
    <xdr:to>
      <xdr:col>9</xdr:col>
      <xdr:colOff>504825</xdr:colOff>
      <xdr:row>0</xdr:row>
      <xdr:rowOff>1042410</xdr:rowOff>
    </xdr:to>
    <xdr:pic>
      <xdr:nvPicPr>
        <xdr:cNvPr id="3" name="Image 2">
          <a:extLst>
            <a:ext uri="{FF2B5EF4-FFF2-40B4-BE49-F238E27FC236}">
              <a16:creationId xmlns:a16="http://schemas.microsoft.com/office/drawing/2014/main" id="{43E00943-D7F1-4E9C-A52C-DE4DDF41DA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1924" y="261937"/>
          <a:ext cx="804864" cy="78047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A4001048-88B5-4E20-ADA1-5D0B59D29E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58629EBC-483F-49F2-A3D9-638947B3743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295274</xdr:rowOff>
    </xdr:from>
    <xdr:to>
      <xdr:col>1</xdr:col>
      <xdr:colOff>628651</xdr:colOff>
      <xdr:row>0</xdr:row>
      <xdr:rowOff>1219117</xdr:rowOff>
    </xdr:to>
    <xdr:pic>
      <xdr:nvPicPr>
        <xdr:cNvPr id="2" name="Image 1">
          <a:extLst>
            <a:ext uri="{FF2B5EF4-FFF2-40B4-BE49-F238E27FC236}">
              <a16:creationId xmlns:a16="http://schemas.microsoft.com/office/drawing/2014/main" id="{2B3EC1A3-1926-418B-9C21-6F2FC527E3F0}"/>
            </a:ext>
          </a:extLst>
        </xdr:cNvPr>
        <xdr:cNvPicPr>
          <a:picLocks noChangeAspect="1"/>
        </xdr:cNvPicPr>
      </xdr:nvPicPr>
      <xdr:blipFill>
        <a:blip xmlns:r="http://schemas.openxmlformats.org/officeDocument/2006/relationships" r:embed="rId1"/>
        <a:stretch>
          <a:fillRect/>
        </a:stretch>
      </xdr:blipFill>
      <xdr:spPr>
        <a:xfrm>
          <a:off x="104775" y="295274"/>
          <a:ext cx="1285876" cy="857168"/>
        </a:xfrm>
        <a:prstGeom prst="rect">
          <a:avLst/>
        </a:prstGeom>
      </xdr:spPr>
    </xdr:pic>
    <xdr:clientData/>
  </xdr:twoCellAnchor>
  <xdr:twoCellAnchor editAs="oneCell">
    <xdr:from>
      <xdr:col>9</xdr:col>
      <xdr:colOff>509590</xdr:colOff>
      <xdr:row>0</xdr:row>
      <xdr:rowOff>295275</xdr:rowOff>
    </xdr:from>
    <xdr:to>
      <xdr:col>10</xdr:col>
      <xdr:colOff>528637</xdr:colOff>
      <xdr:row>0</xdr:row>
      <xdr:rowOff>1128032</xdr:rowOff>
    </xdr:to>
    <xdr:pic>
      <xdr:nvPicPr>
        <xdr:cNvPr id="3" name="Image 2">
          <a:extLst>
            <a:ext uri="{FF2B5EF4-FFF2-40B4-BE49-F238E27FC236}">
              <a16:creationId xmlns:a16="http://schemas.microsoft.com/office/drawing/2014/main" id="{2F5CB90E-3DE1-47E6-898B-6A3E8A0A70C0}"/>
            </a:ext>
          </a:extLst>
        </xdr:cNvPr>
        <xdr:cNvPicPr>
          <a:picLocks noChangeAspect="1"/>
        </xdr:cNvPicPr>
      </xdr:nvPicPr>
      <xdr:blipFill>
        <a:blip xmlns:r="http://schemas.openxmlformats.org/officeDocument/2006/relationships" r:embed="rId2"/>
        <a:stretch>
          <a:fillRect/>
        </a:stretch>
      </xdr:blipFill>
      <xdr:spPr>
        <a:xfrm>
          <a:off x="7839078" y="295275"/>
          <a:ext cx="781047" cy="76608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FEECB349-433D-4018-9393-209385589B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360E565E-4FFF-4EB8-8FF8-19A011369B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190501</xdr:colOff>
      <xdr:row>0</xdr:row>
      <xdr:rowOff>361359</xdr:rowOff>
    </xdr:from>
    <xdr:to>
      <xdr:col>1</xdr:col>
      <xdr:colOff>128588</xdr:colOff>
      <xdr:row>0</xdr:row>
      <xdr:rowOff>941431</xdr:rowOff>
    </xdr:to>
    <xdr:pic>
      <xdr:nvPicPr>
        <xdr:cNvPr id="2" name="Image 1">
          <a:extLst>
            <a:ext uri="{FF2B5EF4-FFF2-40B4-BE49-F238E27FC236}">
              <a16:creationId xmlns:a16="http://schemas.microsoft.com/office/drawing/2014/main" id="{4C9401E9-8E9E-48B6-A4CF-DE261BEB7B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361359"/>
          <a:ext cx="966787" cy="580072"/>
        </a:xfrm>
        <a:prstGeom prst="rect">
          <a:avLst/>
        </a:prstGeom>
      </xdr:spPr>
    </xdr:pic>
    <xdr:clientData/>
  </xdr:twoCellAnchor>
  <xdr:twoCellAnchor editAs="oneCell">
    <xdr:from>
      <xdr:col>8</xdr:col>
      <xdr:colOff>471487</xdr:colOff>
      <xdr:row>0</xdr:row>
      <xdr:rowOff>271463</xdr:rowOff>
    </xdr:from>
    <xdr:to>
      <xdr:col>9</xdr:col>
      <xdr:colOff>509588</xdr:colOff>
      <xdr:row>0</xdr:row>
      <xdr:rowOff>1051936</xdr:rowOff>
    </xdr:to>
    <xdr:pic>
      <xdr:nvPicPr>
        <xdr:cNvPr id="3" name="Image 2">
          <a:extLst>
            <a:ext uri="{FF2B5EF4-FFF2-40B4-BE49-F238E27FC236}">
              <a16:creationId xmlns:a16="http://schemas.microsoft.com/office/drawing/2014/main" id="{453FC410-8F65-44B9-8826-2A248684F9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6687" y="271463"/>
          <a:ext cx="804864" cy="7804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500094</xdr:colOff>
      <xdr:row>8</xdr:row>
      <xdr:rowOff>119083</xdr:rowOff>
    </xdr:to>
    <xdr:pic>
      <xdr:nvPicPr>
        <xdr:cNvPr id="2" name="Image 1">
          <a:extLst>
            <a:ext uri="{FF2B5EF4-FFF2-40B4-BE49-F238E27FC236}">
              <a16:creationId xmlns:a16="http://schemas.microsoft.com/office/drawing/2014/main" id="{DF4DE397-C223-F50F-4FE1-DCDC5E21ED5B}"/>
            </a:ext>
          </a:extLst>
        </xdr:cNvPr>
        <xdr:cNvPicPr>
          <a:picLocks noChangeAspect="1"/>
        </xdr:cNvPicPr>
      </xdr:nvPicPr>
      <xdr:blipFill>
        <a:blip xmlns:r="http://schemas.openxmlformats.org/officeDocument/2006/relationships" r:embed="rId1"/>
        <a:stretch>
          <a:fillRect/>
        </a:stretch>
      </xdr:blipFill>
      <xdr:spPr>
        <a:xfrm>
          <a:off x="0" y="0"/>
          <a:ext cx="4438682" cy="28575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623920</xdr:colOff>
      <xdr:row>9</xdr:row>
      <xdr:rowOff>47645</xdr:rowOff>
    </xdr:to>
    <xdr:pic>
      <xdr:nvPicPr>
        <xdr:cNvPr id="4" name="Image 3">
          <a:extLst>
            <a:ext uri="{FF2B5EF4-FFF2-40B4-BE49-F238E27FC236}">
              <a16:creationId xmlns:a16="http://schemas.microsoft.com/office/drawing/2014/main" id="{F7DE1795-5EB4-4C98-BB9B-44D31F460ABF}"/>
            </a:ext>
          </a:extLst>
        </xdr:cNvPr>
        <xdr:cNvPicPr>
          <a:picLocks noChangeAspect="1"/>
        </xdr:cNvPicPr>
      </xdr:nvPicPr>
      <xdr:blipFill>
        <a:blip xmlns:r="http://schemas.openxmlformats.org/officeDocument/2006/relationships" r:embed="rId1"/>
        <a:stretch>
          <a:fillRect/>
        </a:stretch>
      </xdr:blipFill>
      <xdr:spPr>
        <a:xfrm>
          <a:off x="0" y="0"/>
          <a:ext cx="4562508" cy="27432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481044</xdr:colOff>
      <xdr:row>8</xdr:row>
      <xdr:rowOff>147658</xdr:rowOff>
    </xdr:to>
    <xdr:pic>
      <xdr:nvPicPr>
        <xdr:cNvPr id="3" name="Image 2">
          <a:extLst>
            <a:ext uri="{FF2B5EF4-FFF2-40B4-BE49-F238E27FC236}">
              <a16:creationId xmlns:a16="http://schemas.microsoft.com/office/drawing/2014/main" id="{2C97D550-AB87-85DE-E110-80B359B34FF1}"/>
            </a:ext>
          </a:extLst>
        </xdr:cNvPr>
        <xdr:cNvPicPr>
          <a:picLocks noChangeAspect="1"/>
        </xdr:cNvPicPr>
      </xdr:nvPicPr>
      <xdr:blipFill>
        <a:blip xmlns:r="http://schemas.openxmlformats.org/officeDocument/2006/relationships" r:embed="rId1"/>
        <a:stretch>
          <a:fillRect/>
        </a:stretch>
      </xdr:blipFill>
      <xdr:spPr>
        <a:xfrm>
          <a:off x="0" y="0"/>
          <a:ext cx="4419632" cy="28289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509620</xdr:colOff>
      <xdr:row>8</xdr:row>
      <xdr:rowOff>28595</xdr:rowOff>
    </xdr:to>
    <xdr:pic>
      <xdr:nvPicPr>
        <xdr:cNvPr id="3" name="Image 2">
          <a:extLst>
            <a:ext uri="{FF2B5EF4-FFF2-40B4-BE49-F238E27FC236}">
              <a16:creationId xmlns:a16="http://schemas.microsoft.com/office/drawing/2014/main" id="{04769BA7-D538-86C9-7DE3-4846DFC33AD5}"/>
            </a:ext>
          </a:extLst>
        </xdr:cNvPr>
        <xdr:cNvPicPr>
          <a:picLocks noChangeAspect="1"/>
        </xdr:cNvPicPr>
      </xdr:nvPicPr>
      <xdr:blipFill>
        <a:blip xmlns:r="http://schemas.openxmlformats.org/officeDocument/2006/relationships" r:embed="rId1"/>
        <a:stretch>
          <a:fillRect/>
        </a:stretch>
      </xdr:blipFill>
      <xdr:spPr>
        <a:xfrm>
          <a:off x="0" y="0"/>
          <a:ext cx="4448208" cy="27336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652496</xdr:colOff>
      <xdr:row>9</xdr:row>
      <xdr:rowOff>128609</xdr:rowOff>
    </xdr:to>
    <xdr:pic>
      <xdr:nvPicPr>
        <xdr:cNvPr id="4" name="Image 3">
          <a:extLst>
            <a:ext uri="{FF2B5EF4-FFF2-40B4-BE49-F238E27FC236}">
              <a16:creationId xmlns:a16="http://schemas.microsoft.com/office/drawing/2014/main" id="{D9584384-A8B5-BE02-81BC-54C1D70B5D51}"/>
            </a:ext>
          </a:extLst>
        </xdr:cNvPr>
        <xdr:cNvPicPr>
          <a:picLocks noChangeAspect="1"/>
        </xdr:cNvPicPr>
      </xdr:nvPicPr>
      <xdr:blipFill>
        <a:blip xmlns:r="http://schemas.openxmlformats.org/officeDocument/2006/relationships" r:embed="rId1"/>
        <a:stretch>
          <a:fillRect/>
        </a:stretch>
      </xdr:blipFill>
      <xdr:spPr>
        <a:xfrm>
          <a:off x="0" y="0"/>
          <a:ext cx="4591084" cy="29432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423894</xdr:colOff>
      <xdr:row>9</xdr:row>
      <xdr:rowOff>4783</xdr:rowOff>
    </xdr:to>
    <xdr:pic>
      <xdr:nvPicPr>
        <xdr:cNvPr id="4" name="Image 3">
          <a:extLst>
            <a:ext uri="{FF2B5EF4-FFF2-40B4-BE49-F238E27FC236}">
              <a16:creationId xmlns:a16="http://schemas.microsoft.com/office/drawing/2014/main" id="{9CCD2DBC-76D7-1474-81D2-B076B3266D1F}"/>
            </a:ext>
          </a:extLst>
        </xdr:cNvPr>
        <xdr:cNvPicPr>
          <a:picLocks noChangeAspect="1"/>
        </xdr:cNvPicPr>
      </xdr:nvPicPr>
      <xdr:blipFill>
        <a:blip xmlns:r="http://schemas.openxmlformats.org/officeDocument/2006/relationships" r:embed="rId1"/>
        <a:stretch>
          <a:fillRect/>
        </a:stretch>
      </xdr:blipFill>
      <xdr:spPr>
        <a:xfrm>
          <a:off x="0" y="0"/>
          <a:ext cx="4362482" cy="288609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H27"/>
  <sheetViews>
    <sheetView workbookViewId="0">
      <selection sqref="A1:H1"/>
    </sheetView>
  </sheetViews>
  <sheetFormatPr baseColWidth="10" defaultColWidth="10.7109375" defaultRowHeight="15" x14ac:dyDescent="0.25"/>
  <sheetData>
    <row r="1" spans="1:8" ht="28.5" x14ac:dyDescent="0.45">
      <c r="A1" s="194" t="s">
        <v>6</v>
      </c>
      <c r="B1" s="195"/>
      <c r="C1" s="195"/>
      <c r="D1" s="195"/>
      <c r="E1" s="195"/>
      <c r="F1" s="195"/>
      <c r="G1" s="195"/>
      <c r="H1" s="196"/>
    </row>
    <row r="2" spans="1:8" ht="28.5" x14ac:dyDescent="0.45">
      <c r="A2" s="197" t="s">
        <v>25</v>
      </c>
      <c r="B2" s="198"/>
      <c r="C2" s="198"/>
      <c r="D2" s="198"/>
      <c r="E2" s="198"/>
      <c r="F2" s="198"/>
      <c r="G2" s="198"/>
      <c r="H2" s="199"/>
    </row>
    <row r="3" spans="1:8" ht="28.5" x14ac:dyDescent="0.45">
      <c r="A3" s="197" t="s">
        <v>26</v>
      </c>
      <c r="B3" s="198"/>
      <c r="C3" s="198"/>
      <c r="D3" s="198"/>
      <c r="E3" s="198"/>
      <c r="F3" s="198"/>
      <c r="G3" s="198"/>
      <c r="H3" s="199"/>
    </row>
    <row r="4" spans="1:8" ht="28.5" x14ac:dyDescent="0.45">
      <c r="A4" s="200" t="s">
        <v>31</v>
      </c>
      <c r="B4" s="201"/>
      <c r="C4" s="201"/>
      <c r="D4" s="201"/>
      <c r="E4" s="201"/>
      <c r="F4" s="201"/>
      <c r="G4" s="201"/>
      <c r="H4" s="202"/>
    </row>
    <row r="5" spans="1:8" x14ac:dyDescent="0.25">
      <c r="B5" s="76"/>
      <c r="C5" s="76"/>
      <c r="H5" s="1"/>
    </row>
    <row r="6" spans="1:8" x14ac:dyDescent="0.25">
      <c r="A6" s="75" t="s">
        <v>7</v>
      </c>
      <c r="H6" s="1"/>
    </row>
    <row r="7" spans="1:8" x14ac:dyDescent="0.25">
      <c r="H7" s="1"/>
    </row>
    <row r="8" spans="1:8" x14ac:dyDescent="0.25">
      <c r="A8" s="2" t="s">
        <v>8</v>
      </c>
      <c r="H8" s="1"/>
    </row>
    <row r="9" spans="1:8" x14ac:dyDescent="0.25">
      <c r="A9" s="3" t="s">
        <v>33</v>
      </c>
      <c r="H9" s="1"/>
    </row>
    <row r="10" spans="1:8" x14ac:dyDescent="0.25">
      <c r="A10" s="3"/>
      <c r="H10" s="1"/>
    </row>
    <row r="11" spans="1:8" x14ac:dyDescent="0.25">
      <c r="H11" s="1"/>
    </row>
    <row r="12" spans="1:8" x14ac:dyDescent="0.25">
      <c r="A12" s="2" t="s">
        <v>21</v>
      </c>
      <c r="H12" s="1"/>
    </row>
    <row r="13" spans="1:8" x14ac:dyDescent="0.25">
      <c r="A13" s="3" t="s">
        <v>34</v>
      </c>
      <c r="H13" s="1"/>
    </row>
    <row r="14" spans="1:8" x14ac:dyDescent="0.25">
      <c r="A14" s="3"/>
      <c r="H14" s="1"/>
    </row>
    <row r="15" spans="1:8" x14ac:dyDescent="0.25">
      <c r="A15" s="3"/>
      <c r="H15" s="1"/>
    </row>
    <row r="16" spans="1:8" x14ac:dyDescent="0.25">
      <c r="A16" s="3"/>
      <c r="H16" s="1"/>
    </row>
    <row r="17" spans="1:8" x14ac:dyDescent="0.25">
      <c r="H17" s="1"/>
    </row>
    <row r="18" spans="1:8" x14ac:dyDescent="0.25">
      <c r="A18" s="2" t="s">
        <v>22</v>
      </c>
      <c r="H18" s="1"/>
    </row>
    <row r="19" spans="1:8" x14ac:dyDescent="0.25">
      <c r="A19" s="3" t="s">
        <v>35</v>
      </c>
      <c r="H19" s="1"/>
    </row>
    <row r="20" spans="1:8" x14ac:dyDescent="0.25">
      <c r="A20" s="3" t="s">
        <v>27</v>
      </c>
      <c r="H20" s="1"/>
    </row>
    <row r="21" spans="1:8" x14ac:dyDescent="0.25">
      <c r="A21" s="3"/>
      <c r="B21" t="s">
        <v>36</v>
      </c>
      <c r="H21" s="1"/>
    </row>
    <row r="22" spans="1:8" x14ac:dyDescent="0.25">
      <c r="A22" s="3"/>
      <c r="B22" t="s">
        <v>37</v>
      </c>
      <c r="H22" s="1"/>
    </row>
    <row r="23" spans="1:8" x14ac:dyDescent="0.25">
      <c r="A23" s="3"/>
      <c r="B23" t="s">
        <v>28</v>
      </c>
      <c r="H23" s="1"/>
    </row>
    <row r="24" spans="1:8" x14ac:dyDescent="0.25">
      <c r="H24" s="1"/>
    </row>
    <row r="25" spans="1:8" x14ac:dyDescent="0.25">
      <c r="A25" s="100"/>
      <c r="H25" s="1"/>
    </row>
    <row r="26" spans="1:8" ht="15.75" thickBot="1" x14ac:dyDescent="0.3">
      <c r="A26" s="59" t="s">
        <v>32</v>
      </c>
      <c r="B26" s="4"/>
      <c r="C26" s="4"/>
      <c r="D26" s="4"/>
      <c r="E26" s="4"/>
      <c r="F26" s="4"/>
      <c r="G26" s="4"/>
      <c r="H26" s="5"/>
    </row>
    <row r="27" spans="1:8" x14ac:dyDescent="0.25">
      <c r="A27" s="54" t="s">
        <v>10</v>
      </c>
    </row>
  </sheetData>
  <sheetProtection algorithmName="SHA-512" hashValue="dh0SAJFsLf+v37cWfGq29x1+cflBcKahosUFdTq3AqJBaSQ4YOpGSd7tsQnJZ55Q4KcFzEZX9y6yAmOUNvuuTg==" saltValue="ltlmvU+9LaCgFxjIGHfa5g==" spinCount="100000" sheet="1" objects="1" scenarios="1"/>
  <mergeCells count="4">
    <mergeCell ref="A1:H1"/>
    <mergeCell ref="A2:H2"/>
    <mergeCell ref="A3:H3"/>
    <mergeCell ref="A4:H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1C212-43DA-454A-9B25-3CE27441B356}">
  <sheetPr codeName="Feuil10"/>
  <dimension ref="G1:Q42"/>
  <sheetViews>
    <sheetView workbookViewId="0">
      <selection activeCell="P1" sqref="P1:P41"/>
    </sheetView>
  </sheetViews>
  <sheetFormatPr baseColWidth="10" defaultColWidth="10.7109375" defaultRowHeight="15" x14ac:dyDescent="0.25"/>
  <cols>
    <col min="4" max="4" width="14" customWidth="1"/>
    <col min="5" max="5" width="9" customWidth="1"/>
    <col min="6" max="6" width="8.140625" customWidth="1"/>
    <col min="7" max="15" width="6.5703125" customWidth="1"/>
  </cols>
  <sheetData>
    <row r="1" spans="7:17" s="188" customFormat="1" ht="111" customHeight="1" thickBot="1" x14ac:dyDescent="0.3">
      <c r="G1" s="298" t="s">
        <v>56</v>
      </c>
      <c r="H1" s="299"/>
      <c r="I1" s="300"/>
      <c r="J1" s="298" t="s">
        <v>61</v>
      </c>
      <c r="K1" s="299"/>
      <c r="L1" s="299"/>
      <c r="M1" s="298" t="s">
        <v>63</v>
      </c>
      <c r="N1" s="299"/>
      <c r="O1" s="300"/>
      <c r="P1" s="191" t="s">
        <v>23</v>
      </c>
      <c r="Q1" s="187">
        <v>10</v>
      </c>
    </row>
    <row r="2" spans="7:17" x14ac:dyDescent="0.25">
      <c r="G2" s="128"/>
      <c r="H2" s="129"/>
      <c r="I2" s="129"/>
      <c r="J2" s="128"/>
      <c r="K2" s="129"/>
      <c r="L2" s="129"/>
      <c r="M2" s="189"/>
      <c r="N2" s="190"/>
      <c r="O2" s="190"/>
      <c r="P2" s="252">
        <f>MAX(G5,J5,M5)</f>
        <v>0</v>
      </c>
      <c r="Q2" s="254" t="str">
        <f>IF(ISBLANK(Résultats!D8),"Joueur 1",Résultats!D8)</f>
        <v>Joueur 1</v>
      </c>
    </row>
    <row r="3" spans="7:17" ht="15.75" thickBot="1" x14ac:dyDescent="0.3">
      <c r="G3" s="280">
        <f>IF(SUM(G2:I2)&lt;Q$1,SUM(G2:I2),Q$1)</f>
        <v>0</v>
      </c>
      <c r="H3" s="281"/>
      <c r="I3" s="281"/>
      <c r="J3" s="283">
        <f>IF((SUM(J2:L2)*0.8)&lt;(Q$1*0.8),(SUM(J2:L2)*0.8),(Q$1*0.8))</f>
        <v>0</v>
      </c>
      <c r="K3" s="284"/>
      <c r="L3" s="284"/>
      <c r="M3" s="283">
        <f>IF((SUM(M2:O2)*0.6)&lt;(Q$1*0.6),(SUM(M2:O2)*0.6),(Q$1*0.6))</f>
        <v>0</v>
      </c>
      <c r="N3" s="284"/>
      <c r="O3" s="284"/>
      <c r="P3" s="253"/>
      <c r="Q3" s="255"/>
    </row>
    <row r="4" spans="7:17" x14ac:dyDescent="0.25">
      <c r="G4" s="145"/>
      <c r="H4" s="146"/>
      <c r="I4" s="146"/>
      <c r="J4" s="132"/>
      <c r="K4" s="133"/>
      <c r="L4" s="133"/>
      <c r="M4" s="132"/>
      <c r="N4" s="133"/>
      <c r="O4" s="133"/>
      <c r="P4" s="260">
        <f t="shared" ref="P4" si="0">MAX(G7,J7,M7)</f>
        <v>0</v>
      </c>
      <c r="Q4" s="258" t="str">
        <f>IF(ISBLANK(Résultats!D9),"Joueur 2",Résultats!D9)</f>
        <v>Joueur 2</v>
      </c>
    </row>
    <row r="5" spans="7:17" ht="15.75" thickBot="1" x14ac:dyDescent="0.3">
      <c r="G5" s="286">
        <f>IF(SUM(G4:I4)&lt;Q$1,SUM(G4:I4),Q$1)</f>
        <v>0</v>
      </c>
      <c r="H5" s="287"/>
      <c r="I5" s="287"/>
      <c r="J5" s="289">
        <f>IF((SUM(J4:L4)*0.8)&lt;(Q$1*0.8),(SUM(J4:L4)*0.8),(Q$1*0.8))</f>
        <v>0</v>
      </c>
      <c r="K5" s="290"/>
      <c r="L5" s="290"/>
      <c r="M5" s="289">
        <f>IF((SUM(M4:O4)*0.6)&lt;(Q$1*0.6),(SUM(M4:O4)*0.6),(Q$1*0.6))</f>
        <v>0</v>
      </c>
      <c r="N5" s="290"/>
      <c r="O5" s="290"/>
      <c r="P5" s="261"/>
      <c r="Q5" s="259"/>
    </row>
    <row r="6" spans="7:17" x14ac:dyDescent="0.25">
      <c r="G6" s="148"/>
      <c r="H6" s="149"/>
      <c r="I6" s="149"/>
      <c r="J6" s="136"/>
      <c r="K6" s="137"/>
      <c r="L6" s="137"/>
      <c r="M6" s="136"/>
      <c r="N6" s="137"/>
      <c r="O6" s="137"/>
      <c r="P6" s="244">
        <f t="shared" ref="P6" si="1">MAX(G9,J9,M9)</f>
        <v>0</v>
      </c>
      <c r="Q6" s="246" t="str">
        <f>IF(ISBLANK(Résultats!D10),"Joueur 3",Résultats!D10)</f>
        <v>Joueur 3</v>
      </c>
    </row>
    <row r="7" spans="7:17" ht="15.75" thickBot="1" x14ac:dyDescent="0.3">
      <c r="G7" s="268">
        <f>IF(SUM(G6:I6)&lt;Q$1,SUM(G6:I6),Q$1)</f>
        <v>0</v>
      </c>
      <c r="H7" s="269"/>
      <c r="I7" s="269"/>
      <c r="J7" s="271">
        <f>IF((SUM(J6:L6)*0.8)&lt;(Q$1*0.8),(SUM(J6:L6)*0.8),(Q$1*0.8))</f>
        <v>0</v>
      </c>
      <c r="K7" s="272"/>
      <c r="L7" s="272"/>
      <c r="M7" s="271">
        <f>IF((SUM(M6:O6)*0.6)&lt;(Q$1*0.6),(SUM(M6:O6)*0.6),(Q$1*0.6))</f>
        <v>0</v>
      </c>
      <c r="N7" s="272"/>
      <c r="O7" s="272"/>
      <c r="P7" s="245"/>
      <c r="Q7" s="247"/>
    </row>
    <row r="8" spans="7:17" x14ac:dyDescent="0.25">
      <c r="G8" s="151"/>
      <c r="H8" s="152"/>
      <c r="I8" s="152"/>
      <c r="J8" s="140"/>
      <c r="K8" s="141"/>
      <c r="L8" s="141"/>
      <c r="M8" s="140"/>
      <c r="N8" s="141"/>
      <c r="O8" s="141"/>
      <c r="P8" s="248">
        <f t="shared" ref="P8" si="2">MAX(G11,J11,M11)</f>
        <v>0</v>
      </c>
      <c r="Q8" s="250" t="str">
        <f>IF(ISBLANK(Résultats!D11),"Joueur 4",Résultats!D11)</f>
        <v>Joueur 4</v>
      </c>
    </row>
    <row r="9" spans="7:17" ht="15.75" thickBot="1" x14ac:dyDescent="0.3">
      <c r="G9" s="274">
        <f>IF(SUM(G8:I8)&lt;Q$1,SUM(G8:I8),Q$1)</f>
        <v>0</v>
      </c>
      <c r="H9" s="275"/>
      <c r="I9" s="275"/>
      <c r="J9" s="277">
        <f>IF((SUM(J8:L8)*0.8)&lt;(Q$1*0.8),(SUM(J8:L8)*0.8),(Q$1*0.8))</f>
        <v>0</v>
      </c>
      <c r="K9" s="278"/>
      <c r="L9" s="278"/>
      <c r="M9" s="277">
        <f>IF((SUM(M8:O8)*0.6)&lt;(Q$1*0.6),(SUM(M8:O8)*0.6),(Q$1*0.6))</f>
        <v>0</v>
      </c>
      <c r="N9" s="278"/>
      <c r="O9" s="278"/>
      <c r="P9" s="249"/>
      <c r="Q9" s="251"/>
    </row>
    <row r="10" spans="7:17" x14ac:dyDescent="0.25">
      <c r="G10" s="154"/>
      <c r="H10" s="155"/>
      <c r="I10" s="155"/>
      <c r="J10" s="128"/>
      <c r="K10" s="129"/>
      <c r="L10" s="129"/>
      <c r="M10" s="128"/>
      <c r="N10" s="129"/>
      <c r="O10" s="129"/>
      <c r="P10" s="252">
        <f t="shared" ref="P10" si="3">MAX(G13,J13,M13)</f>
        <v>0</v>
      </c>
      <c r="Q10" s="254" t="str">
        <f>IF(ISBLANK(Résultats!D12),"Joueur 5",Résultats!D12)</f>
        <v>Joueur 5</v>
      </c>
    </row>
    <row r="11" spans="7:17" ht="15.75" thickBot="1" x14ac:dyDescent="0.3">
      <c r="G11" s="280">
        <f>IF(SUM(G10:I10)&lt;Q$1,SUM(G10:I10),Q$1)</f>
        <v>0</v>
      </c>
      <c r="H11" s="281"/>
      <c r="I11" s="281"/>
      <c r="J11" s="283">
        <f>IF((SUM(J10:L10)*0.8)&lt;(Q$1*0.8),(SUM(J10:L10)*0.8),(Q$1*0.8))</f>
        <v>0</v>
      </c>
      <c r="K11" s="284"/>
      <c r="L11" s="284"/>
      <c r="M11" s="283">
        <f>IF((SUM(M10:O10)*0.6)&lt;(Q$1*0.6),(SUM(M10:O10)*0.6),(Q$1*0.6))</f>
        <v>0</v>
      </c>
      <c r="N11" s="284"/>
      <c r="O11" s="284"/>
      <c r="P11" s="253"/>
      <c r="Q11" s="255"/>
    </row>
    <row r="12" spans="7:17" x14ac:dyDescent="0.25">
      <c r="G12" s="145"/>
      <c r="H12" s="146"/>
      <c r="I12" s="146"/>
      <c r="J12" s="132"/>
      <c r="K12" s="133"/>
      <c r="L12" s="133"/>
      <c r="M12" s="132"/>
      <c r="N12" s="133"/>
      <c r="O12" s="133"/>
      <c r="P12" s="260">
        <f t="shared" ref="P12" si="4">MAX(G15,J15,M15)</f>
        <v>0</v>
      </c>
      <c r="Q12" s="258" t="str">
        <f>IF(ISBLANK(Résultats!D13),"Joueur 6",Résultats!D13)</f>
        <v>Joueur 6</v>
      </c>
    </row>
    <row r="13" spans="7:17" ht="15.75" thickBot="1" x14ac:dyDescent="0.3">
      <c r="G13" s="286">
        <f>IF(SUM(G12:I12)&lt;Q$1,SUM(G12:I12),Q$1)</f>
        <v>0</v>
      </c>
      <c r="H13" s="287"/>
      <c r="I13" s="287"/>
      <c r="J13" s="289">
        <f>IF((SUM(J12:L12)*0.8)&lt;(Q$1*0.8),(SUM(J12:L12)*0.8),(Q$1*0.8))</f>
        <v>0</v>
      </c>
      <c r="K13" s="290"/>
      <c r="L13" s="290"/>
      <c r="M13" s="289">
        <f>IF((SUM(M12:O12)*0.6)&lt;(Q$1*0.6),(SUM(M12:O12)*0.6),(Q$1*0.6))</f>
        <v>0</v>
      </c>
      <c r="N13" s="290"/>
      <c r="O13" s="290"/>
      <c r="P13" s="261"/>
      <c r="Q13" s="259"/>
    </row>
    <row r="14" spans="7:17" x14ac:dyDescent="0.25">
      <c r="G14" s="148"/>
      <c r="H14" s="149"/>
      <c r="I14" s="149"/>
      <c r="J14" s="136"/>
      <c r="K14" s="137"/>
      <c r="L14" s="137"/>
      <c r="M14" s="136"/>
      <c r="N14" s="137"/>
      <c r="O14" s="137"/>
      <c r="P14" s="244">
        <f t="shared" ref="P14" si="5">MAX(G17,J17,M17)</f>
        <v>0</v>
      </c>
      <c r="Q14" s="246" t="str">
        <f>IF(ISBLANK(Résultats!D14),"Joueur 7",Résultats!D14)</f>
        <v>Joueur 7</v>
      </c>
    </row>
    <row r="15" spans="7:17" ht="15.75" thickBot="1" x14ac:dyDescent="0.3">
      <c r="G15" s="268">
        <f>IF(SUM(G14:I14)&lt;Q$1,SUM(G14:I14),Q$1)</f>
        <v>0</v>
      </c>
      <c r="H15" s="269"/>
      <c r="I15" s="269"/>
      <c r="J15" s="271">
        <f>IF((SUM(J14:L14)*0.8)&lt;(Q$1*0.8),(SUM(J14:L14)*0.8),(Q$1*0.8))</f>
        <v>0</v>
      </c>
      <c r="K15" s="272"/>
      <c r="L15" s="272"/>
      <c r="M15" s="271">
        <f>IF((SUM(M14:O14)*0.6)&lt;(Q$1*0.6),(SUM(M14:O14)*0.6),(Q$1*0.6))</f>
        <v>0</v>
      </c>
      <c r="N15" s="272"/>
      <c r="O15" s="272"/>
      <c r="P15" s="245"/>
      <c r="Q15" s="247"/>
    </row>
    <row r="16" spans="7:17" x14ac:dyDescent="0.25">
      <c r="G16" s="151"/>
      <c r="H16" s="152"/>
      <c r="I16" s="152"/>
      <c r="J16" s="140"/>
      <c r="K16" s="141"/>
      <c r="L16" s="141"/>
      <c r="M16" s="140"/>
      <c r="N16" s="141"/>
      <c r="O16" s="141"/>
      <c r="P16" s="248">
        <f t="shared" ref="P16" si="6">MAX(G19,J19,M19)</f>
        <v>0</v>
      </c>
      <c r="Q16" s="250" t="str">
        <f>IF(ISBLANK(Résultats!D15),"Joueur 8",Résultats!D15)</f>
        <v>Joueur 8</v>
      </c>
    </row>
    <row r="17" spans="7:17" ht="15.75" thickBot="1" x14ac:dyDescent="0.3">
      <c r="G17" s="274">
        <f>IF(SUM(G16:I16)&lt;Q$1,SUM(G16:I16),Q$1)</f>
        <v>0</v>
      </c>
      <c r="H17" s="275"/>
      <c r="I17" s="275"/>
      <c r="J17" s="277">
        <f>IF((SUM(J16:L16)*0.8)&lt;(Q$1*0.8),(SUM(J16:L16)*0.8),(Q$1*0.8))</f>
        <v>0</v>
      </c>
      <c r="K17" s="278"/>
      <c r="L17" s="278"/>
      <c r="M17" s="277">
        <f>IF((SUM(M16:O16)*0.6)&lt;(Q$1*0.6),(SUM(M16:O16)*0.6),(Q$1*0.6))</f>
        <v>0</v>
      </c>
      <c r="N17" s="278"/>
      <c r="O17" s="278"/>
      <c r="P17" s="249"/>
      <c r="Q17" s="251"/>
    </row>
    <row r="18" spans="7:17" x14ac:dyDescent="0.25">
      <c r="G18" s="154"/>
      <c r="H18" s="155"/>
      <c r="I18" s="155"/>
      <c r="J18" s="128"/>
      <c r="K18" s="129"/>
      <c r="L18" s="129"/>
      <c r="M18" s="128"/>
      <c r="N18" s="129"/>
      <c r="O18" s="129"/>
      <c r="P18" s="252">
        <f t="shared" ref="P18" si="7">MAX(G21,J21,M21)</f>
        <v>0</v>
      </c>
      <c r="Q18" s="254" t="str">
        <f>IF(ISBLANK(Résultats!D16),"Joueur 9",Résultats!D16)</f>
        <v>Joueur 9</v>
      </c>
    </row>
    <row r="19" spans="7:17" ht="15.75" thickBot="1" x14ac:dyDescent="0.3">
      <c r="G19" s="280">
        <f>IF(SUM(G18:I18)&lt;Q$1,SUM(G18:I18),Q$1)</f>
        <v>0</v>
      </c>
      <c r="H19" s="281"/>
      <c r="I19" s="281"/>
      <c r="J19" s="283">
        <f>IF((SUM(J18:L18)*0.8)&lt;(Q$1*0.8),(SUM(J18:L18)*0.8),(Q$1*0.8))</f>
        <v>0</v>
      </c>
      <c r="K19" s="284"/>
      <c r="L19" s="284"/>
      <c r="M19" s="283">
        <f>IF((SUM(M18:O18)*0.6)&lt;(Q$1*0.6),(SUM(M18:O18)*0.6),(Q$1*0.6))</f>
        <v>0</v>
      </c>
      <c r="N19" s="284"/>
      <c r="O19" s="284"/>
      <c r="P19" s="253"/>
      <c r="Q19" s="255"/>
    </row>
    <row r="20" spans="7:17" x14ac:dyDescent="0.25">
      <c r="G20" s="145"/>
      <c r="H20" s="146"/>
      <c r="I20" s="146"/>
      <c r="J20" s="132"/>
      <c r="K20" s="133"/>
      <c r="L20" s="133"/>
      <c r="M20" s="132"/>
      <c r="N20" s="133"/>
      <c r="O20" s="133"/>
      <c r="P20" s="260">
        <f t="shared" ref="P20" si="8">MAX(G23,J23,M23)</f>
        <v>0</v>
      </c>
      <c r="Q20" s="258" t="str">
        <f>IF(ISBLANK(Résultats!D17),"Joueur 10",Résultats!D17)</f>
        <v>Joueur 10</v>
      </c>
    </row>
    <row r="21" spans="7:17" ht="15.75" thickBot="1" x14ac:dyDescent="0.3">
      <c r="G21" s="286">
        <f>IF(SUM(G20:I20)&lt;Q$1,SUM(G20:I20),Q$1)</f>
        <v>0</v>
      </c>
      <c r="H21" s="287"/>
      <c r="I21" s="287"/>
      <c r="J21" s="289">
        <f>IF((SUM(J20:L20)*0.8)&lt;(Q$1*0.8),(SUM(J20:L20)*0.8),(Q$1*0.8))</f>
        <v>0</v>
      </c>
      <c r="K21" s="290"/>
      <c r="L21" s="290"/>
      <c r="M21" s="289">
        <f>IF((SUM(M20:O20)*0.6)&lt;(Q$1*0.6),(SUM(M20:O20)*0.6),(Q$1*0.6))</f>
        <v>0</v>
      </c>
      <c r="N21" s="290"/>
      <c r="O21" s="290"/>
      <c r="P21" s="261"/>
      <c r="Q21" s="259"/>
    </row>
    <row r="22" spans="7:17" x14ac:dyDescent="0.25">
      <c r="G22" s="148"/>
      <c r="H22" s="149"/>
      <c r="I22" s="149"/>
      <c r="J22" s="136"/>
      <c r="K22" s="137"/>
      <c r="L22" s="137"/>
      <c r="M22" s="136"/>
      <c r="N22" s="137"/>
      <c r="O22" s="137"/>
      <c r="P22" s="244">
        <f t="shared" ref="P22" si="9">MAX(G25,J25,M25)</f>
        <v>0</v>
      </c>
      <c r="Q22" s="246" t="str">
        <f>IF(ISBLANK(Résultats!D18),"Joueur 11",Résultats!D18)</f>
        <v>Joueur 11</v>
      </c>
    </row>
    <row r="23" spans="7:17" ht="15.75" thickBot="1" x14ac:dyDescent="0.3">
      <c r="G23" s="268">
        <f>IF(SUM(G22:I22)&lt;Q$1,SUM(G22:I22),Q$1)</f>
        <v>0</v>
      </c>
      <c r="H23" s="269"/>
      <c r="I23" s="269"/>
      <c r="J23" s="271">
        <f>IF((SUM(J22:L22)*0.8)&lt;(Q$1*0.8),(SUM(J22:L22)*0.8),(Q$1*0.8))</f>
        <v>0</v>
      </c>
      <c r="K23" s="272"/>
      <c r="L23" s="272"/>
      <c r="M23" s="271">
        <f>IF((SUM(M22:O22)*0.6)&lt;(Q$1*0.6),(SUM(M22:O22)*0.6),(Q$1*0.6))</f>
        <v>0</v>
      </c>
      <c r="N23" s="272"/>
      <c r="O23" s="272"/>
      <c r="P23" s="245"/>
      <c r="Q23" s="247"/>
    </row>
    <row r="24" spans="7:17" x14ac:dyDescent="0.25">
      <c r="G24" s="151"/>
      <c r="H24" s="152"/>
      <c r="I24" s="152"/>
      <c r="J24" s="140"/>
      <c r="K24" s="141"/>
      <c r="L24" s="141"/>
      <c r="M24" s="140"/>
      <c r="N24" s="141"/>
      <c r="O24" s="141"/>
      <c r="P24" s="248">
        <f t="shared" ref="P24" si="10">MAX(G27,J27,M27)</f>
        <v>0</v>
      </c>
      <c r="Q24" s="250" t="str">
        <f>IF(ISBLANK(Résultats!D19),"Joueur 12",Résultats!D19)</f>
        <v>Joueur 12</v>
      </c>
    </row>
    <row r="25" spans="7:17" ht="15.75" thickBot="1" x14ac:dyDescent="0.3">
      <c r="G25" s="274">
        <f>IF(SUM(G24:I24)&lt;Q$1,SUM(G24:I24),Q$1)</f>
        <v>0</v>
      </c>
      <c r="H25" s="275"/>
      <c r="I25" s="275"/>
      <c r="J25" s="277">
        <f>IF((SUM(J24:L24)*0.8)&lt;(Q$1*0.8),(SUM(J24:L24)*0.8),(Q$1*0.8))</f>
        <v>0</v>
      </c>
      <c r="K25" s="278"/>
      <c r="L25" s="278"/>
      <c r="M25" s="277">
        <f>IF((SUM(M24:O24)*0.6)&lt;(Q$1*0.6),(SUM(M24:O24)*0.6),(Q$1*0.6))</f>
        <v>0</v>
      </c>
      <c r="N25" s="278"/>
      <c r="O25" s="278"/>
      <c r="P25" s="249"/>
      <c r="Q25" s="251"/>
    </row>
    <row r="26" spans="7:17" x14ac:dyDescent="0.25">
      <c r="G26" s="154"/>
      <c r="H26" s="155"/>
      <c r="I26" s="155"/>
      <c r="J26" s="128"/>
      <c r="K26" s="129"/>
      <c r="L26" s="129"/>
      <c r="M26" s="128"/>
      <c r="N26" s="129"/>
      <c r="O26" s="129"/>
      <c r="P26" s="252">
        <f t="shared" ref="P26" si="11">MAX(G29,J29,M29)</f>
        <v>0</v>
      </c>
      <c r="Q26" s="254" t="str">
        <f>IF(ISBLANK(Résultats!D20),"Joueur 13",Résultats!D20)</f>
        <v>Joueur 13</v>
      </c>
    </row>
    <row r="27" spans="7:17" ht="15.75" thickBot="1" x14ac:dyDescent="0.3">
      <c r="G27" s="280">
        <f>IF(SUM(G26:I26)&lt;Q$1,SUM(G26:I26),Q$1)</f>
        <v>0</v>
      </c>
      <c r="H27" s="281"/>
      <c r="I27" s="281"/>
      <c r="J27" s="283">
        <f>IF((SUM(J26:L26)*0.8)&lt;(Q$1*0.8),(SUM(J26:L26)*0.8),(Q$1*0.8))</f>
        <v>0</v>
      </c>
      <c r="K27" s="284"/>
      <c r="L27" s="284"/>
      <c r="M27" s="283">
        <f>IF((SUM(M26:O26)*0.6)&lt;(Q$1*0.6),(SUM(M26:O26)*0.6),(Q$1*0.6))</f>
        <v>0</v>
      </c>
      <c r="N27" s="284"/>
      <c r="O27" s="284"/>
      <c r="P27" s="253"/>
      <c r="Q27" s="255"/>
    </row>
    <row r="28" spans="7:17" x14ac:dyDescent="0.25">
      <c r="G28" s="145"/>
      <c r="H28" s="146"/>
      <c r="I28" s="146"/>
      <c r="J28" s="132"/>
      <c r="K28" s="133"/>
      <c r="L28" s="133"/>
      <c r="M28" s="132"/>
      <c r="N28" s="133"/>
      <c r="O28" s="133"/>
      <c r="P28" s="260">
        <f t="shared" ref="P28" si="12">MAX(G31,J31,M31)</f>
        <v>0</v>
      </c>
      <c r="Q28" s="258" t="str">
        <f>IF(ISBLANK(Résultats!D21),"Joueur 14",Résultats!D21)</f>
        <v>Joueur 14</v>
      </c>
    </row>
    <row r="29" spans="7:17" ht="15.75" thickBot="1" x14ac:dyDescent="0.3">
      <c r="G29" s="286">
        <f>IF(SUM(G28:I28)&lt;Q$1,SUM(G28:I28),Q$1)</f>
        <v>0</v>
      </c>
      <c r="H29" s="287"/>
      <c r="I29" s="287"/>
      <c r="J29" s="289">
        <f>IF((SUM(J28:L28)*0.8)&lt;(Q$1*0.8),(SUM(J28:L28)*0.8),(Q$1*0.8))</f>
        <v>0</v>
      </c>
      <c r="K29" s="290"/>
      <c r="L29" s="290"/>
      <c r="M29" s="289">
        <f>IF((SUM(M28:O28)*0.6)&lt;(Q$1*0.6),(SUM(M28:O28)*0.6),(Q$1*0.6))</f>
        <v>0</v>
      </c>
      <c r="N29" s="290"/>
      <c r="O29" s="290"/>
      <c r="P29" s="261"/>
      <c r="Q29" s="259"/>
    </row>
    <row r="30" spans="7:17" x14ac:dyDescent="0.25">
      <c r="G30" s="148"/>
      <c r="H30" s="149"/>
      <c r="I30" s="149"/>
      <c r="J30" s="136"/>
      <c r="K30" s="137"/>
      <c r="L30" s="137"/>
      <c r="M30" s="136"/>
      <c r="N30" s="137"/>
      <c r="O30" s="137"/>
      <c r="P30" s="244">
        <f t="shared" ref="P30" si="13">MAX(G33,J33,M33)</f>
        <v>0</v>
      </c>
      <c r="Q30" s="246" t="str">
        <f>IF(ISBLANK(Résultats!D22),"Joueur 15",Résultats!D22)</f>
        <v>Joueur 15</v>
      </c>
    </row>
    <row r="31" spans="7:17" ht="15.75" thickBot="1" x14ac:dyDescent="0.3">
      <c r="G31" s="268">
        <f>IF(SUM(G30:I30)&lt;Q$1,SUM(G30:I30),Q$1)</f>
        <v>0</v>
      </c>
      <c r="H31" s="269"/>
      <c r="I31" s="269"/>
      <c r="J31" s="271">
        <f>IF((SUM(J30:L30)*0.8)&lt;(Q$1*0.8),(SUM(J30:L30)*0.8),(Q$1*0.8))</f>
        <v>0</v>
      </c>
      <c r="K31" s="272"/>
      <c r="L31" s="272"/>
      <c r="M31" s="271">
        <f>IF((SUM(M30:O30)*0.6)&lt;(Q$1*0.6),(SUM(M30:O30)*0.6),(Q$1*0.6))</f>
        <v>0</v>
      </c>
      <c r="N31" s="272"/>
      <c r="O31" s="272"/>
      <c r="P31" s="245"/>
      <c r="Q31" s="247"/>
    </row>
    <row r="32" spans="7:17" x14ac:dyDescent="0.25">
      <c r="G32" s="151"/>
      <c r="H32" s="152"/>
      <c r="I32" s="152"/>
      <c r="J32" s="140"/>
      <c r="K32" s="141"/>
      <c r="L32" s="141"/>
      <c r="M32" s="140"/>
      <c r="N32" s="141"/>
      <c r="O32" s="141"/>
      <c r="P32" s="248">
        <f t="shared" ref="P32" si="14">MAX(G35,J35,M35)</f>
        <v>0</v>
      </c>
      <c r="Q32" s="250" t="str">
        <f>IF(ISBLANK(Résultats!D23),"Joueur 16",Résultats!D23)</f>
        <v>Joueur 16</v>
      </c>
    </row>
    <row r="33" spans="7:17" ht="15.75" thickBot="1" x14ac:dyDescent="0.3">
      <c r="G33" s="274">
        <f>IF(SUM(G32:I32)&lt;Q$1,SUM(G32:I32),Q$1)</f>
        <v>0</v>
      </c>
      <c r="H33" s="275"/>
      <c r="I33" s="275"/>
      <c r="J33" s="277">
        <f>IF((SUM(J32:L32)*0.8)&lt;(Q$1*0.8),(SUM(J32:L32)*0.8),(Q$1*0.8))</f>
        <v>0</v>
      </c>
      <c r="K33" s="278"/>
      <c r="L33" s="278"/>
      <c r="M33" s="277">
        <f>IF((SUM(M32:O32)*0.6)&lt;(Q$1*0.6),(SUM(M32:O32)*0.6),(Q$1*0.6))</f>
        <v>0</v>
      </c>
      <c r="N33" s="278"/>
      <c r="O33" s="278"/>
      <c r="P33" s="249"/>
      <c r="Q33" s="251"/>
    </row>
    <row r="34" spans="7:17" x14ac:dyDescent="0.25">
      <c r="G34" s="154"/>
      <c r="H34" s="155"/>
      <c r="I34" s="155"/>
      <c r="J34" s="128"/>
      <c r="K34" s="129"/>
      <c r="L34" s="129"/>
      <c r="M34" s="128"/>
      <c r="N34" s="129"/>
      <c r="O34" s="129"/>
      <c r="P34" s="252">
        <f t="shared" ref="P34" si="15">MAX(G37,J37,M37)</f>
        <v>0</v>
      </c>
      <c r="Q34" s="254" t="str">
        <f>IF(ISBLANK(Résultats!D24),"Joueur 17",Résultats!D24)</f>
        <v>Joueur 17</v>
      </c>
    </row>
    <row r="35" spans="7:17" ht="15.75" thickBot="1" x14ac:dyDescent="0.3">
      <c r="G35" s="280">
        <f>IF(SUM(G34:I34)&lt;Q$1,SUM(G34:I34),Q$1)</f>
        <v>0</v>
      </c>
      <c r="H35" s="281"/>
      <c r="I35" s="281"/>
      <c r="J35" s="283">
        <f>IF((SUM(J34:L34)*0.8)&lt;(Q$1*0.8),(SUM(J34:L34)*0.8),(Q$1*0.8))</f>
        <v>0</v>
      </c>
      <c r="K35" s="284"/>
      <c r="L35" s="284"/>
      <c r="M35" s="283">
        <f>IF((SUM(M34:O34)*0.6)&lt;(Q$1*0.6),(SUM(M34:O34)*0.6),(Q$1*0.6))</f>
        <v>0</v>
      </c>
      <c r="N35" s="284"/>
      <c r="O35" s="284"/>
      <c r="P35" s="253"/>
      <c r="Q35" s="255"/>
    </row>
    <row r="36" spans="7:17" x14ac:dyDescent="0.25">
      <c r="G36" s="145"/>
      <c r="H36" s="146"/>
      <c r="I36" s="146"/>
      <c r="J36" s="132"/>
      <c r="K36" s="133"/>
      <c r="L36" s="133"/>
      <c r="M36" s="132"/>
      <c r="N36" s="133"/>
      <c r="O36" s="133"/>
      <c r="P36" s="260">
        <f t="shared" ref="P36" si="16">MAX(G39,J39,M39)</f>
        <v>0</v>
      </c>
      <c r="Q36" s="258" t="str">
        <f>IF(ISBLANK(Résultats!D25),"Joueur 18",Résultats!D25)</f>
        <v>Joueur 18</v>
      </c>
    </row>
    <row r="37" spans="7:17" ht="15.75" thickBot="1" x14ac:dyDescent="0.3">
      <c r="G37" s="286">
        <f>IF(SUM(G36:I36)&lt;Q$1,SUM(G36:I36),Q$1)</f>
        <v>0</v>
      </c>
      <c r="H37" s="287"/>
      <c r="I37" s="287"/>
      <c r="J37" s="289">
        <f>IF((SUM(J36:L36)*0.8)&lt;(Q$1*0.8),(SUM(J36:L36)*0.8),(Q$1*0.8))</f>
        <v>0</v>
      </c>
      <c r="K37" s="290"/>
      <c r="L37" s="290"/>
      <c r="M37" s="289">
        <f>IF((SUM(M36:O36)*0.6)&lt;(Q$1*0.6),(SUM(M36:O36)*0.6),(Q$1*0.6))</f>
        <v>0</v>
      </c>
      <c r="N37" s="290"/>
      <c r="O37" s="290"/>
      <c r="P37" s="261"/>
      <c r="Q37" s="259"/>
    </row>
    <row r="38" spans="7:17" x14ac:dyDescent="0.25">
      <c r="G38" s="148"/>
      <c r="H38" s="149"/>
      <c r="I38" s="149"/>
      <c r="J38" s="136"/>
      <c r="K38" s="137"/>
      <c r="L38" s="137"/>
      <c r="M38" s="136"/>
      <c r="N38" s="137"/>
      <c r="O38" s="137"/>
      <c r="P38" s="244">
        <f t="shared" ref="P38" si="17">MAX(G41,J41,M41)</f>
        <v>0</v>
      </c>
      <c r="Q38" s="246" t="str">
        <f>IF(ISBLANK(Résultats!D26),"Joueur 19",Résultats!D26)</f>
        <v>Joueur 19</v>
      </c>
    </row>
    <row r="39" spans="7:17" ht="15.75" thickBot="1" x14ac:dyDescent="0.3">
      <c r="G39" s="268">
        <f>IF(SUM(G38:I38)&lt;Q$1,SUM(G38:I38),Q$1)</f>
        <v>0</v>
      </c>
      <c r="H39" s="269"/>
      <c r="I39" s="269"/>
      <c r="J39" s="271">
        <f>IF((SUM(J38:L38)*0.8)&lt;(Q$1*0.8),(SUM(J38:L38)*0.8),(Q$1*0.8))</f>
        <v>0</v>
      </c>
      <c r="K39" s="272"/>
      <c r="L39" s="272"/>
      <c r="M39" s="271">
        <f>IF((SUM(M38:O38)*0.6)&lt;(Q$1*0.6),(SUM(M38:O38)*0.6),(Q$1*0.6))</f>
        <v>0</v>
      </c>
      <c r="N39" s="272"/>
      <c r="O39" s="272"/>
      <c r="P39" s="245"/>
      <c r="Q39" s="247"/>
    </row>
    <row r="40" spans="7:17" x14ac:dyDescent="0.25">
      <c r="G40" s="151"/>
      <c r="H40" s="152"/>
      <c r="I40" s="152"/>
      <c r="J40" s="140"/>
      <c r="K40" s="141"/>
      <c r="L40" s="141"/>
      <c r="M40" s="140"/>
      <c r="N40" s="141"/>
      <c r="O40" s="141"/>
      <c r="P40" s="248">
        <f t="shared" ref="P40" si="18">MAX(G43,J43,M43)</f>
        <v>0</v>
      </c>
      <c r="Q40" s="250" t="str">
        <f>IF(ISBLANK(Résultats!D27),"Joueur 20",Résultats!D27)</f>
        <v>Joueur 20</v>
      </c>
    </row>
    <row r="41" spans="7:17" ht="15.75" thickBot="1" x14ac:dyDescent="0.3">
      <c r="G41" s="274">
        <f>IF(SUM(G40:I40)&lt;Q$1,SUM(G40:I40),Q$1)</f>
        <v>0</v>
      </c>
      <c r="H41" s="275"/>
      <c r="I41" s="275"/>
      <c r="J41" s="277">
        <f>IF((SUM(J40:L40)*0.8)&lt;(Q$1*0.8),(SUM(J40:L40)*0.8),(Q$1*0.8))</f>
        <v>0</v>
      </c>
      <c r="K41" s="278"/>
      <c r="L41" s="278"/>
      <c r="M41" s="277">
        <f>IF((SUM(M40:O40)*0.6)&lt;(Q$1*0.6),(SUM(M40:O40)*0.6),(Q$1*0.6))</f>
        <v>0</v>
      </c>
      <c r="N41" s="278"/>
      <c r="O41" s="278"/>
      <c r="P41" s="249"/>
      <c r="Q41" s="251"/>
    </row>
    <row r="42" spans="7:17" x14ac:dyDescent="0.25">
      <c r="G42" s="54" t="s">
        <v>18</v>
      </c>
    </row>
  </sheetData>
  <sheetProtection algorithmName="SHA-512" hashValue="iU0G88IHYvRF7lbN9Tdkk8bc9/+EL8m2+YFf+qEs+qnlqd4aDRcmH9oNwXuMbR67kq7/bhQZIcUaCOFnxH7aMQ==" saltValue="MaOWF/AkTNGlu3txouk6yg==" spinCount="100000" sheet="1" objects="1" scenarios="1"/>
  <mergeCells count="103">
    <mergeCell ref="G5:I5"/>
    <mergeCell ref="J5:L5"/>
    <mergeCell ref="M5:O5"/>
    <mergeCell ref="G7:I7"/>
    <mergeCell ref="J7:L7"/>
    <mergeCell ref="M7:O7"/>
    <mergeCell ref="G3:I3"/>
    <mergeCell ref="J3:L3"/>
    <mergeCell ref="M3:O3"/>
    <mergeCell ref="G13:I13"/>
    <mergeCell ref="J13:L13"/>
    <mergeCell ref="M13:O13"/>
    <mergeCell ref="G15:I15"/>
    <mergeCell ref="J15:L15"/>
    <mergeCell ref="M15:O15"/>
    <mergeCell ref="G9:I9"/>
    <mergeCell ref="J9:L9"/>
    <mergeCell ref="M9:O9"/>
    <mergeCell ref="G11:I11"/>
    <mergeCell ref="J11:L11"/>
    <mergeCell ref="M11:O11"/>
    <mergeCell ref="P12:P13"/>
    <mergeCell ref="Q12:Q13"/>
    <mergeCell ref="P14:P15"/>
    <mergeCell ref="G37:I37"/>
    <mergeCell ref="J37:L37"/>
    <mergeCell ref="M37:O37"/>
    <mergeCell ref="G39:I39"/>
    <mergeCell ref="J39:L39"/>
    <mergeCell ref="M39:O39"/>
    <mergeCell ref="G33:I33"/>
    <mergeCell ref="J33:L33"/>
    <mergeCell ref="M33:O33"/>
    <mergeCell ref="G35:I35"/>
    <mergeCell ref="J35:L35"/>
    <mergeCell ref="M35:O35"/>
    <mergeCell ref="G29:I29"/>
    <mergeCell ref="J29:L29"/>
    <mergeCell ref="M29:O29"/>
    <mergeCell ref="G31:I31"/>
    <mergeCell ref="J31:L31"/>
    <mergeCell ref="M31:O31"/>
    <mergeCell ref="G25:I25"/>
    <mergeCell ref="J25:L25"/>
    <mergeCell ref="M25:O25"/>
    <mergeCell ref="P2:P3"/>
    <mergeCell ref="Q2:Q3"/>
    <mergeCell ref="P4:P5"/>
    <mergeCell ref="Q4:Q5"/>
    <mergeCell ref="P6:P7"/>
    <mergeCell ref="Q6:Q7"/>
    <mergeCell ref="P8:P9"/>
    <mergeCell ref="Q8:Q9"/>
    <mergeCell ref="P10:P11"/>
    <mergeCell ref="Q10:Q11"/>
    <mergeCell ref="Q24:Q25"/>
    <mergeCell ref="Q14:Q15"/>
    <mergeCell ref="P16:P17"/>
    <mergeCell ref="Q16:Q17"/>
    <mergeCell ref="P18:P19"/>
    <mergeCell ref="Q18:Q19"/>
    <mergeCell ref="G41:I41"/>
    <mergeCell ref="J41:L41"/>
    <mergeCell ref="M41:O41"/>
    <mergeCell ref="G27:I27"/>
    <mergeCell ref="J27:L27"/>
    <mergeCell ref="M27:O27"/>
    <mergeCell ref="G21:I21"/>
    <mergeCell ref="J21:L21"/>
    <mergeCell ref="M21:O21"/>
    <mergeCell ref="G23:I23"/>
    <mergeCell ref="J23:L23"/>
    <mergeCell ref="M23:O23"/>
    <mergeCell ref="G17:I17"/>
    <mergeCell ref="J17:L17"/>
    <mergeCell ref="M17:O17"/>
    <mergeCell ref="G19:I19"/>
    <mergeCell ref="J19:L19"/>
    <mergeCell ref="M19:O19"/>
    <mergeCell ref="G1:I1"/>
    <mergeCell ref="J1:L1"/>
    <mergeCell ref="M1:O1"/>
    <mergeCell ref="P38:P39"/>
    <mergeCell ref="Q38:Q39"/>
    <mergeCell ref="P40:P41"/>
    <mergeCell ref="Q40:Q41"/>
    <mergeCell ref="P32:P33"/>
    <mergeCell ref="Q32:Q33"/>
    <mergeCell ref="P34:P35"/>
    <mergeCell ref="Q34:Q35"/>
    <mergeCell ref="P36:P37"/>
    <mergeCell ref="Q36:Q37"/>
    <mergeCell ref="P26:P27"/>
    <mergeCell ref="Q26:Q27"/>
    <mergeCell ref="P28:P29"/>
    <mergeCell ref="Q28:Q29"/>
    <mergeCell ref="P30:P31"/>
    <mergeCell ref="Q30:Q31"/>
    <mergeCell ref="P20:P21"/>
    <mergeCell ref="Q20:Q21"/>
    <mergeCell ref="P22:P23"/>
    <mergeCell ref="Q22:Q23"/>
    <mergeCell ref="P24:P2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0C0CB-F808-4F1D-9654-653A3AF9431F}">
  <sheetPr codeName="Feuil11"/>
  <dimension ref="G1:W42"/>
  <sheetViews>
    <sheetView workbookViewId="0">
      <selection activeCell="V1" sqref="V1:V41"/>
    </sheetView>
  </sheetViews>
  <sheetFormatPr baseColWidth="10" defaultColWidth="10.7109375" defaultRowHeight="15" x14ac:dyDescent="0.25"/>
  <cols>
    <col min="4" max="4" width="14" customWidth="1"/>
    <col min="5" max="5" width="9" customWidth="1"/>
    <col min="6" max="6" width="8.5703125" customWidth="1"/>
    <col min="7" max="21" width="5.5703125" customWidth="1"/>
  </cols>
  <sheetData>
    <row r="1" spans="7:23" s="188" customFormat="1" ht="111" customHeight="1" thickBot="1" x14ac:dyDescent="0.3">
      <c r="G1" s="298" t="s">
        <v>56</v>
      </c>
      <c r="H1" s="299"/>
      <c r="I1" s="299"/>
      <c r="J1" s="299"/>
      <c r="K1" s="300"/>
      <c r="L1" s="298" t="s">
        <v>61</v>
      </c>
      <c r="M1" s="299"/>
      <c r="N1" s="299"/>
      <c r="O1" s="299"/>
      <c r="P1" s="300"/>
      <c r="Q1" s="298" t="s">
        <v>63</v>
      </c>
      <c r="R1" s="299"/>
      <c r="S1" s="299"/>
      <c r="T1" s="299"/>
      <c r="U1" s="300"/>
      <c r="V1" s="191" t="s">
        <v>23</v>
      </c>
      <c r="W1" s="187">
        <v>14</v>
      </c>
    </row>
    <row r="2" spans="7:23" x14ac:dyDescent="0.25">
      <c r="G2" s="128"/>
      <c r="H2" s="129"/>
      <c r="I2" s="129"/>
      <c r="J2" s="131"/>
      <c r="K2" s="131"/>
      <c r="L2" s="128"/>
      <c r="M2" s="129"/>
      <c r="N2" s="129"/>
      <c r="O2" s="131"/>
      <c r="P2" s="131"/>
      <c r="Q2" s="128"/>
      <c r="R2" s="129"/>
      <c r="S2" s="129"/>
      <c r="T2" s="131"/>
      <c r="U2" s="130"/>
      <c r="V2" s="252">
        <f>MAX(G3,L3,Q3)</f>
        <v>0</v>
      </c>
      <c r="W2" s="254" t="str">
        <f>IF(ISBLANK(Résultats!D8),"Joueur 1",Résultats!D8)</f>
        <v>Joueur 1</v>
      </c>
    </row>
    <row r="3" spans="7:23" ht="15.75" thickBot="1" x14ac:dyDescent="0.3">
      <c r="G3" s="280">
        <f>IF(SUM(G2:K2)&lt;W$1,SUM(G2:K2),W$1)</f>
        <v>0</v>
      </c>
      <c r="H3" s="281"/>
      <c r="I3" s="281"/>
      <c r="J3" s="281"/>
      <c r="K3" s="282"/>
      <c r="L3" s="283">
        <f>IF((SUM(L2:P2)*0.8)&lt;(W$1*0.8),(SUM(L2:P2)*0.8),(W$1*0.8))</f>
        <v>0</v>
      </c>
      <c r="M3" s="284"/>
      <c r="N3" s="284"/>
      <c r="O3" s="284"/>
      <c r="P3" s="285"/>
      <c r="Q3" s="283">
        <f>IF((SUM(Q2:U2)*0.6)&lt;(W$1*0.6),(SUM(Q2:U2)*0.6),(W$1*0.6))</f>
        <v>0</v>
      </c>
      <c r="R3" s="284"/>
      <c r="S3" s="284"/>
      <c r="T3" s="284"/>
      <c r="U3" s="285"/>
      <c r="V3" s="253"/>
      <c r="W3" s="255"/>
    </row>
    <row r="4" spans="7:23" x14ac:dyDescent="0.25">
      <c r="G4" s="145"/>
      <c r="H4" s="146"/>
      <c r="I4" s="146"/>
      <c r="J4" s="157"/>
      <c r="K4" s="157"/>
      <c r="L4" s="132"/>
      <c r="M4" s="133"/>
      <c r="N4" s="133"/>
      <c r="O4" s="135"/>
      <c r="P4" s="135"/>
      <c r="Q4" s="132"/>
      <c r="R4" s="133"/>
      <c r="S4" s="133"/>
      <c r="T4" s="135"/>
      <c r="U4" s="134"/>
      <c r="V4" s="260">
        <f t="shared" ref="V4" si="0">MAX(G5,L5,Q5)</f>
        <v>0</v>
      </c>
      <c r="W4" s="258" t="str">
        <f>IF(ISBLANK(Résultats!D9),"Joueur 2",Résultats!D9)</f>
        <v>Joueur 2</v>
      </c>
    </row>
    <row r="5" spans="7:23" ht="15.75" thickBot="1" x14ac:dyDescent="0.3">
      <c r="G5" s="286">
        <f>IF(SUM(G4:K4)&lt;W$1,SUM(G4:K4),W$1)</f>
        <v>0</v>
      </c>
      <c r="H5" s="287"/>
      <c r="I5" s="287"/>
      <c r="J5" s="287"/>
      <c r="K5" s="288"/>
      <c r="L5" s="289">
        <f>IF((SUM(L4:P4)*0.8)&lt;(W$1*0.8),(SUM(L4:P4)*0.8),(W$1*0.8))</f>
        <v>0</v>
      </c>
      <c r="M5" s="290"/>
      <c r="N5" s="290"/>
      <c r="O5" s="290"/>
      <c r="P5" s="291"/>
      <c r="Q5" s="289">
        <f>IF((SUM(Q4:U4)*0.6)&lt;(W$1*0.6),(SUM(Q4:U4)*0.6),(W$1*0.6))</f>
        <v>0</v>
      </c>
      <c r="R5" s="290"/>
      <c r="S5" s="290"/>
      <c r="T5" s="290"/>
      <c r="U5" s="291"/>
      <c r="V5" s="261"/>
      <c r="W5" s="259"/>
    </row>
    <row r="6" spans="7:23" x14ac:dyDescent="0.25">
      <c r="G6" s="148"/>
      <c r="H6" s="149"/>
      <c r="I6" s="149"/>
      <c r="J6" s="158"/>
      <c r="K6" s="158"/>
      <c r="L6" s="136"/>
      <c r="M6" s="137"/>
      <c r="N6" s="137"/>
      <c r="O6" s="139"/>
      <c r="P6" s="139"/>
      <c r="Q6" s="136"/>
      <c r="R6" s="137"/>
      <c r="S6" s="137"/>
      <c r="T6" s="139"/>
      <c r="U6" s="138"/>
      <c r="V6" s="244">
        <f t="shared" ref="V6" si="1">MAX(G7,L7,Q7)</f>
        <v>0</v>
      </c>
      <c r="W6" s="246" t="str">
        <f>IF(ISBLANK(Résultats!D10),"Joueur 3",Résultats!D10)</f>
        <v>Joueur 3</v>
      </c>
    </row>
    <row r="7" spans="7:23" ht="15.75" thickBot="1" x14ac:dyDescent="0.3">
      <c r="G7" s="268">
        <f>IF(SUM(G6:K6)&lt;W$1,SUM(G6:K6),W$1)</f>
        <v>0</v>
      </c>
      <c r="H7" s="269"/>
      <c r="I7" s="269"/>
      <c r="J7" s="269"/>
      <c r="K7" s="270"/>
      <c r="L7" s="271">
        <f>IF((SUM(L6:P6)*0.8)&lt;(W$1*0.8),(SUM(L6:P6)*0.8),(W$1*0.8))</f>
        <v>0</v>
      </c>
      <c r="M7" s="272"/>
      <c r="N7" s="272"/>
      <c r="O7" s="272"/>
      <c r="P7" s="273"/>
      <c r="Q7" s="271">
        <f>IF((SUM(Q6:U6)*0.6)&lt;(W$1*0.6),(SUM(Q6:U6)*0.6),(W$1*0.6))</f>
        <v>0</v>
      </c>
      <c r="R7" s="272"/>
      <c r="S7" s="272"/>
      <c r="T7" s="272"/>
      <c r="U7" s="273"/>
      <c r="V7" s="245"/>
      <c r="W7" s="247"/>
    </row>
    <row r="8" spans="7:23" x14ac:dyDescent="0.25">
      <c r="G8" s="151"/>
      <c r="H8" s="152"/>
      <c r="I8" s="152"/>
      <c r="J8" s="159"/>
      <c r="K8" s="159"/>
      <c r="L8" s="140"/>
      <c r="M8" s="141"/>
      <c r="N8" s="141"/>
      <c r="O8" s="143"/>
      <c r="P8" s="143"/>
      <c r="Q8" s="140"/>
      <c r="R8" s="141"/>
      <c r="S8" s="141"/>
      <c r="T8" s="143"/>
      <c r="U8" s="142"/>
      <c r="V8" s="248">
        <f t="shared" ref="V8" si="2">MAX(G9,L9,Q9)</f>
        <v>0</v>
      </c>
      <c r="W8" s="250" t="str">
        <f>IF(ISBLANK(Résultats!D11),"Joueur 4",Résultats!D11)</f>
        <v>Joueur 4</v>
      </c>
    </row>
    <row r="9" spans="7:23" ht="15.75" thickBot="1" x14ac:dyDescent="0.3">
      <c r="G9" s="274">
        <f>IF(SUM(G8:K8)&lt;W$1,SUM(G8:K8),W$1)</f>
        <v>0</v>
      </c>
      <c r="H9" s="275"/>
      <c r="I9" s="275"/>
      <c r="J9" s="275"/>
      <c r="K9" s="276"/>
      <c r="L9" s="277">
        <f>IF((SUM(L8:P8)*0.8)&lt;(W$1*0.8),(SUM(L8:P8)*0.8),(W$1*0.8))</f>
        <v>0</v>
      </c>
      <c r="M9" s="278"/>
      <c r="N9" s="278"/>
      <c r="O9" s="278"/>
      <c r="P9" s="279"/>
      <c r="Q9" s="277">
        <f>IF((SUM(Q8:U8)*0.6)&lt;(W$1*0.6),(SUM(Q8:U8)*0.6),(W$1*0.6))</f>
        <v>0</v>
      </c>
      <c r="R9" s="278"/>
      <c r="S9" s="278"/>
      <c r="T9" s="278"/>
      <c r="U9" s="279"/>
      <c r="V9" s="249"/>
      <c r="W9" s="251"/>
    </row>
    <row r="10" spans="7:23" x14ac:dyDescent="0.25">
      <c r="G10" s="154"/>
      <c r="H10" s="155"/>
      <c r="I10" s="155"/>
      <c r="J10" s="160"/>
      <c r="K10" s="160"/>
      <c r="L10" s="128"/>
      <c r="M10" s="129"/>
      <c r="N10" s="129"/>
      <c r="O10" s="131"/>
      <c r="P10" s="131"/>
      <c r="Q10" s="128"/>
      <c r="R10" s="129"/>
      <c r="S10" s="129"/>
      <c r="T10" s="131"/>
      <c r="U10" s="130"/>
      <c r="V10" s="252">
        <f t="shared" ref="V10" si="3">MAX(G11,L11,Q11)</f>
        <v>0</v>
      </c>
      <c r="W10" s="254" t="str">
        <f>IF(ISBLANK(Résultats!D12),"Joueur 5",Résultats!D12)</f>
        <v>Joueur 5</v>
      </c>
    </row>
    <row r="11" spans="7:23" ht="15.75" thickBot="1" x14ac:dyDescent="0.3">
      <c r="G11" s="280">
        <f>IF(SUM(G10:K10)&lt;W$1,SUM(G10:K10),W$1)</f>
        <v>0</v>
      </c>
      <c r="H11" s="281"/>
      <c r="I11" s="281"/>
      <c r="J11" s="281"/>
      <c r="K11" s="282"/>
      <c r="L11" s="283">
        <f>IF((SUM(L10:P10)*0.8)&lt;(W$1*0.8),(SUM(L10:P10)*0.8),(W$1*0.8))</f>
        <v>0</v>
      </c>
      <c r="M11" s="284"/>
      <c r="N11" s="284"/>
      <c r="O11" s="284"/>
      <c r="P11" s="285"/>
      <c r="Q11" s="283">
        <f>IF((SUM(Q10:U10)*0.6)&lt;(W$1*0.6),(SUM(Q10:U10)*0.6),(W$1*0.6))</f>
        <v>0</v>
      </c>
      <c r="R11" s="284"/>
      <c r="S11" s="284"/>
      <c r="T11" s="284"/>
      <c r="U11" s="285"/>
      <c r="V11" s="253"/>
      <c r="W11" s="255"/>
    </row>
    <row r="12" spans="7:23" x14ac:dyDescent="0.25">
      <c r="G12" s="145"/>
      <c r="H12" s="146"/>
      <c r="I12" s="146"/>
      <c r="J12" s="157"/>
      <c r="K12" s="157"/>
      <c r="L12" s="132"/>
      <c r="M12" s="133"/>
      <c r="N12" s="133"/>
      <c r="O12" s="135"/>
      <c r="P12" s="135"/>
      <c r="Q12" s="132"/>
      <c r="R12" s="133"/>
      <c r="S12" s="133"/>
      <c r="T12" s="135"/>
      <c r="U12" s="134"/>
      <c r="V12" s="260">
        <f t="shared" ref="V12" si="4">MAX(G13,L13,Q13)</f>
        <v>0</v>
      </c>
      <c r="W12" s="258" t="str">
        <f>IF(ISBLANK(Résultats!D13),"Joueur 6",Résultats!D13)</f>
        <v>Joueur 6</v>
      </c>
    </row>
    <row r="13" spans="7:23" ht="15.75" thickBot="1" x14ac:dyDescent="0.3">
      <c r="G13" s="286">
        <f>IF(SUM(G12:K12)&lt;W$1,SUM(G12:K12),W$1)</f>
        <v>0</v>
      </c>
      <c r="H13" s="287"/>
      <c r="I13" s="287"/>
      <c r="J13" s="287"/>
      <c r="K13" s="288"/>
      <c r="L13" s="289">
        <f>IF((SUM(L12:P12)*0.8)&lt;(W$1*0.8),(SUM(L12:P12)*0.8),(W$1*0.8))</f>
        <v>0</v>
      </c>
      <c r="M13" s="290"/>
      <c r="N13" s="290"/>
      <c r="O13" s="290"/>
      <c r="P13" s="291"/>
      <c r="Q13" s="289">
        <f>IF((SUM(Q12:U12)*0.6)&lt;(W$1*0.6),(SUM(Q12:U12)*0.6),(W$1*0.6))</f>
        <v>0</v>
      </c>
      <c r="R13" s="290"/>
      <c r="S13" s="290"/>
      <c r="T13" s="290"/>
      <c r="U13" s="291"/>
      <c r="V13" s="261"/>
      <c r="W13" s="259"/>
    </row>
    <row r="14" spans="7:23" x14ac:dyDescent="0.25">
      <c r="G14" s="148"/>
      <c r="H14" s="149"/>
      <c r="I14" s="149"/>
      <c r="J14" s="158"/>
      <c r="K14" s="158"/>
      <c r="L14" s="136"/>
      <c r="M14" s="137"/>
      <c r="N14" s="137"/>
      <c r="O14" s="139"/>
      <c r="P14" s="139"/>
      <c r="Q14" s="136"/>
      <c r="R14" s="137"/>
      <c r="S14" s="137"/>
      <c r="T14" s="139"/>
      <c r="U14" s="138"/>
      <c r="V14" s="244">
        <f t="shared" ref="V14" si="5">MAX(G15,L15,Q15)</f>
        <v>0</v>
      </c>
      <c r="W14" s="246" t="str">
        <f>IF(ISBLANK(Résultats!D14),"Joueur 7",Résultats!D14)</f>
        <v>Joueur 7</v>
      </c>
    </row>
    <row r="15" spans="7:23" ht="15.75" thickBot="1" x14ac:dyDescent="0.3">
      <c r="G15" s="268">
        <f>IF(SUM(G14:K14)&lt;W$1,SUM(G14:K14),W$1)</f>
        <v>0</v>
      </c>
      <c r="H15" s="269"/>
      <c r="I15" s="269"/>
      <c r="J15" s="269"/>
      <c r="K15" s="270"/>
      <c r="L15" s="271">
        <f>IF((SUM(L14:P14)*0.8)&lt;(W$1*0.8),(SUM(L14:P14)*0.8),(W$1*0.8))</f>
        <v>0</v>
      </c>
      <c r="M15" s="272"/>
      <c r="N15" s="272"/>
      <c r="O15" s="272"/>
      <c r="P15" s="273"/>
      <c r="Q15" s="271">
        <f>IF((SUM(Q14:U14)*0.6)&lt;(W$1*0.6),(SUM(Q14:U14)*0.6),(W$1*0.6))</f>
        <v>0</v>
      </c>
      <c r="R15" s="272"/>
      <c r="S15" s="272"/>
      <c r="T15" s="272"/>
      <c r="U15" s="273"/>
      <c r="V15" s="245"/>
      <c r="W15" s="247"/>
    </row>
    <row r="16" spans="7:23" x14ac:dyDescent="0.25">
      <c r="G16" s="151"/>
      <c r="H16" s="152"/>
      <c r="I16" s="152"/>
      <c r="J16" s="159"/>
      <c r="K16" s="159"/>
      <c r="L16" s="140"/>
      <c r="M16" s="141"/>
      <c r="N16" s="141"/>
      <c r="O16" s="143"/>
      <c r="P16" s="143"/>
      <c r="Q16" s="140"/>
      <c r="R16" s="141"/>
      <c r="S16" s="141"/>
      <c r="T16" s="143"/>
      <c r="U16" s="142"/>
      <c r="V16" s="248">
        <f t="shared" ref="V16" si="6">MAX(G17,L17,Q17)</f>
        <v>0</v>
      </c>
      <c r="W16" s="250" t="str">
        <f>IF(ISBLANK(Résultats!D15),"Joueur 8",Résultats!D15)</f>
        <v>Joueur 8</v>
      </c>
    </row>
    <row r="17" spans="7:23" ht="15.75" thickBot="1" x14ac:dyDescent="0.3">
      <c r="G17" s="274">
        <f>IF(SUM(G16:K16)&lt;W$1,SUM(G16:K16),W$1)</f>
        <v>0</v>
      </c>
      <c r="H17" s="275"/>
      <c r="I17" s="275"/>
      <c r="J17" s="275"/>
      <c r="K17" s="276"/>
      <c r="L17" s="277">
        <f>IF((SUM(L16:P16)*0.8)&lt;(W$1*0.8),(SUM(L16:P16)*0.8),(W$1*0.8))</f>
        <v>0</v>
      </c>
      <c r="M17" s="278"/>
      <c r="N17" s="278"/>
      <c r="O17" s="278"/>
      <c r="P17" s="279"/>
      <c r="Q17" s="277">
        <f>IF((SUM(Q16:U16)*0.6)&lt;(W$1*0.6),(SUM(Q16:U16)*0.6),(W$1*0.6))</f>
        <v>0</v>
      </c>
      <c r="R17" s="278"/>
      <c r="S17" s="278"/>
      <c r="T17" s="278"/>
      <c r="U17" s="279"/>
      <c r="V17" s="249"/>
      <c r="W17" s="251"/>
    </row>
    <row r="18" spans="7:23" x14ac:dyDescent="0.25">
      <c r="G18" s="154"/>
      <c r="H18" s="155"/>
      <c r="I18" s="155"/>
      <c r="J18" s="160"/>
      <c r="K18" s="160"/>
      <c r="L18" s="128"/>
      <c r="M18" s="129"/>
      <c r="N18" s="129"/>
      <c r="O18" s="131"/>
      <c r="P18" s="131"/>
      <c r="Q18" s="128"/>
      <c r="R18" s="129"/>
      <c r="S18" s="129"/>
      <c r="T18" s="131"/>
      <c r="U18" s="130"/>
      <c r="V18" s="252">
        <f t="shared" ref="V18" si="7">MAX(G19,L19,Q19)</f>
        <v>0</v>
      </c>
      <c r="W18" s="254" t="str">
        <f>IF(ISBLANK(Résultats!D16),"Joueur 9",Résultats!D16)</f>
        <v>Joueur 9</v>
      </c>
    </row>
    <row r="19" spans="7:23" ht="15.75" thickBot="1" x14ac:dyDescent="0.3">
      <c r="G19" s="280">
        <f>IF(SUM(G18:K18)&lt;W$1,SUM(G18:K18),W$1)</f>
        <v>0</v>
      </c>
      <c r="H19" s="281"/>
      <c r="I19" s="281"/>
      <c r="J19" s="281"/>
      <c r="K19" s="282"/>
      <c r="L19" s="283">
        <f>IF((SUM(L18:P18)*0.8)&lt;(W$1*0.8),(SUM(L18:P18)*0.8),(W$1*0.8))</f>
        <v>0</v>
      </c>
      <c r="M19" s="284"/>
      <c r="N19" s="284"/>
      <c r="O19" s="284"/>
      <c r="P19" s="285"/>
      <c r="Q19" s="283">
        <f>IF((SUM(Q18:U18)*0.6)&lt;(W$1*0.6),(SUM(Q18:U18)*0.6),(W$1*0.6))</f>
        <v>0</v>
      </c>
      <c r="R19" s="284"/>
      <c r="S19" s="284"/>
      <c r="T19" s="284"/>
      <c r="U19" s="285"/>
      <c r="V19" s="253"/>
      <c r="W19" s="255"/>
    </row>
    <row r="20" spans="7:23" x14ac:dyDescent="0.25">
      <c r="G20" s="145"/>
      <c r="H20" s="146"/>
      <c r="I20" s="146"/>
      <c r="J20" s="157"/>
      <c r="K20" s="157"/>
      <c r="L20" s="132"/>
      <c r="M20" s="133"/>
      <c r="N20" s="133"/>
      <c r="O20" s="135"/>
      <c r="P20" s="135"/>
      <c r="Q20" s="132"/>
      <c r="R20" s="133"/>
      <c r="S20" s="133"/>
      <c r="T20" s="135"/>
      <c r="U20" s="134"/>
      <c r="V20" s="260">
        <f t="shared" ref="V20" si="8">MAX(G21,L21,Q21)</f>
        <v>0</v>
      </c>
      <c r="W20" s="258" t="str">
        <f>IF(ISBLANK(Résultats!D17),"Joueur 10",Résultats!D17)</f>
        <v>Joueur 10</v>
      </c>
    </row>
    <row r="21" spans="7:23" ht="15.75" thickBot="1" x14ac:dyDescent="0.3">
      <c r="G21" s="286">
        <f>IF(SUM(G20:K20)&lt;W$1,SUM(G20:K20),W$1)</f>
        <v>0</v>
      </c>
      <c r="H21" s="287"/>
      <c r="I21" s="287"/>
      <c r="J21" s="287"/>
      <c r="K21" s="288"/>
      <c r="L21" s="289">
        <f>IF((SUM(L20:P20)*0.8)&lt;(W$1*0.8),(SUM(L20:P20)*0.8),(W$1*0.8))</f>
        <v>0</v>
      </c>
      <c r="M21" s="290"/>
      <c r="N21" s="290"/>
      <c r="O21" s="290"/>
      <c r="P21" s="291"/>
      <c r="Q21" s="289">
        <f>IF((SUM(Q20:U20)*0.6)&lt;(W$1*0.6),(SUM(Q20:U20)*0.6),(W$1*0.6))</f>
        <v>0</v>
      </c>
      <c r="R21" s="290"/>
      <c r="S21" s="290"/>
      <c r="T21" s="290"/>
      <c r="U21" s="291"/>
      <c r="V21" s="261"/>
      <c r="W21" s="259"/>
    </row>
    <row r="22" spans="7:23" x14ac:dyDescent="0.25">
      <c r="G22" s="148"/>
      <c r="H22" s="149"/>
      <c r="I22" s="149"/>
      <c r="J22" s="158"/>
      <c r="K22" s="158"/>
      <c r="L22" s="136"/>
      <c r="M22" s="137"/>
      <c r="N22" s="137"/>
      <c r="O22" s="139"/>
      <c r="P22" s="139"/>
      <c r="Q22" s="136"/>
      <c r="R22" s="137"/>
      <c r="S22" s="137"/>
      <c r="T22" s="139"/>
      <c r="U22" s="138"/>
      <c r="V22" s="244">
        <f t="shared" ref="V22" si="9">MAX(G23,L23,Q23)</f>
        <v>0</v>
      </c>
      <c r="W22" s="246" t="str">
        <f>IF(ISBLANK(Résultats!D18),"Joueur 11",Résultats!D18)</f>
        <v>Joueur 11</v>
      </c>
    </row>
    <row r="23" spans="7:23" ht="15.75" thickBot="1" x14ac:dyDescent="0.3">
      <c r="G23" s="268">
        <f>IF(SUM(G22:K22)&lt;W$1,SUM(G22:K22),W$1)</f>
        <v>0</v>
      </c>
      <c r="H23" s="269"/>
      <c r="I23" s="269"/>
      <c r="J23" s="269"/>
      <c r="K23" s="270"/>
      <c r="L23" s="271">
        <f>IF((SUM(L22:P22)*0.8)&lt;(W$1*0.8),(SUM(L22:P22)*0.8),(W$1*0.8))</f>
        <v>0</v>
      </c>
      <c r="M23" s="272"/>
      <c r="N23" s="272"/>
      <c r="O23" s="272"/>
      <c r="P23" s="273"/>
      <c r="Q23" s="271">
        <f>IF((SUM(Q22:U22)*0.6)&lt;(W$1*0.6),(SUM(Q22:U22)*0.6),(W$1*0.6))</f>
        <v>0</v>
      </c>
      <c r="R23" s="272"/>
      <c r="S23" s="272"/>
      <c r="T23" s="272"/>
      <c r="U23" s="273"/>
      <c r="V23" s="245"/>
      <c r="W23" s="247"/>
    </row>
    <row r="24" spans="7:23" x14ac:dyDescent="0.25">
      <c r="G24" s="151"/>
      <c r="H24" s="152"/>
      <c r="I24" s="152"/>
      <c r="J24" s="159"/>
      <c r="K24" s="159"/>
      <c r="L24" s="140"/>
      <c r="M24" s="141"/>
      <c r="N24" s="141"/>
      <c r="O24" s="143"/>
      <c r="P24" s="143"/>
      <c r="Q24" s="140"/>
      <c r="R24" s="141"/>
      <c r="S24" s="141"/>
      <c r="T24" s="143"/>
      <c r="U24" s="142"/>
      <c r="V24" s="248">
        <f t="shared" ref="V24" si="10">MAX(G25,L25,Q25)</f>
        <v>0</v>
      </c>
      <c r="W24" s="250" t="str">
        <f>IF(ISBLANK(Résultats!D19),"Joueur 12",Résultats!D19)</f>
        <v>Joueur 12</v>
      </c>
    </row>
    <row r="25" spans="7:23" ht="15.75" thickBot="1" x14ac:dyDescent="0.3">
      <c r="G25" s="274">
        <f>IF(SUM(G24:K24)&lt;W$1,SUM(G24:K24),W$1)</f>
        <v>0</v>
      </c>
      <c r="H25" s="275"/>
      <c r="I25" s="275"/>
      <c r="J25" s="275"/>
      <c r="K25" s="276"/>
      <c r="L25" s="277">
        <f>IF((SUM(L24:P24)*0.8)&lt;(W$1*0.8),(SUM(L24:P24)*0.8),(W$1*0.8))</f>
        <v>0</v>
      </c>
      <c r="M25" s="278"/>
      <c r="N25" s="278"/>
      <c r="O25" s="278"/>
      <c r="P25" s="279"/>
      <c r="Q25" s="277">
        <f>IF((SUM(Q24:U24)*0.6)&lt;(W$1*0.6),(SUM(Q24:U24)*0.6),(W$1*0.6))</f>
        <v>0</v>
      </c>
      <c r="R25" s="278"/>
      <c r="S25" s="278"/>
      <c r="T25" s="278"/>
      <c r="U25" s="279"/>
      <c r="V25" s="249"/>
      <c r="W25" s="251"/>
    </row>
    <row r="26" spans="7:23" x14ac:dyDescent="0.25">
      <c r="G26" s="154"/>
      <c r="H26" s="155"/>
      <c r="I26" s="155"/>
      <c r="J26" s="160"/>
      <c r="K26" s="160"/>
      <c r="L26" s="128"/>
      <c r="M26" s="129"/>
      <c r="N26" s="129"/>
      <c r="O26" s="131"/>
      <c r="P26" s="131"/>
      <c r="Q26" s="128"/>
      <c r="R26" s="129"/>
      <c r="S26" s="129"/>
      <c r="T26" s="131"/>
      <c r="U26" s="130"/>
      <c r="V26" s="252">
        <f t="shared" ref="V26" si="11">MAX(G27,L27,Q27)</f>
        <v>0</v>
      </c>
      <c r="W26" s="254" t="str">
        <f>IF(ISBLANK(Résultats!D20),"Joueur 13",Résultats!D20)</f>
        <v>Joueur 13</v>
      </c>
    </row>
    <row r="27" spans="7:23" ht="15.75" thickBot="1" x14ac:dyDescent="0.3">
      <c r="G27" s="280">
        <f>IF(SUM(G26:K26)&lt;W$1,SUM(G26:K26),W$1)</f>
        <v>0</v>
      </c>
      <c r="H27" s="281"/>
      <c r="I27" s="281"/>
      <c r="J27" s="281"/>
      <c r="K27" s="282"/>
      <c r="L27" s="283">
        <f>IF((SUM(L26:P26)*0.8)&lt;(W$1*0.8),(SUM(L26:P26)*0.8),(W$1*0.8))</f>
        <v>0</v>
      </c>
      <c r="M27" s="284"/>
      <c r="N27" s="284"/>
      <c r="O27" s="284"/>
      <c r="P27" s="285"/>
      <c r="Q27" s="283">
        <f>IF((SUM(Q26:U26)*0.6)&lt;(W$1*0.6),(SUM(Q26:U26)*0.6),(W$1*0.6))</f>
        <v>0</v>
      </c>
      <c r="R27" s="284"/>
      <c r="S27" s="284"/>
      <c r="T27" s="284"/>
      <c r="U27" s="285"/>
      <c r="V27" s="253"/>
      <c r="W27" s="255"/>
    </row>
    <row r="28" spans="7:23" x14ac:dyDescent="0.25">
      <c r="G28" s="145"/>
      <c r="H28" s="146"/>
      <c r="I28" s="146"/>
      <c r="J28" s="157"/>
      <c r="K28" s="157"/>
      <c r="L28" s="132"/>
      <c r="M28" s="133"/>
      <c r="N28" s="133"/>
      <c r="O28" s="135"/>
      <c r="P28" s="135"/>
      <c r="Q28" s="132"/>
      <c r="R28" s="133"/>
      <c r="S28" s="133"/>
      <c r="T28" s="135"/>
      <c r="U28" s="134"/>
      <c r="V28" s="260">
        <f t="shared" ref="V28" si="12">MAX(G29,L29,Q29)</f>
        <v>0</v>
      </c>
      <c r="W28" s="258" t="str">
        <f>IF(ISBLANK(Résultats!D21),"Joueur 14",Résultats!D21)</f>
        <v>Joueur 14</v>
      </c>
    </row>
    <row r="29" spans="7:23" ht="15.75" thickBot="1" x14ac:dyDescent="0.3">
      <c r="G29" s="286">
        <f>IF(SUM(G28:K28)&lt;W$1,SUM(G28:K28),W$1)</f>
        <v>0</v>
      </c>
      <c r="H29" s="287"/>
      <c r="I29" s="287"/>
      <c r="J29" s="287"/>
      <c r="K29" s="288"/>
      <c r="L29" s="289">
        <f>IF((SUM(L28:P28)*0.8)&lt;(W$1*0.8),(SUM(L28:P28)*0.8),(W$1*0.8))</f>
        <v>0</v>
      </c>
      <c r="M29" s="290"/>
      <c r="N29" s="290"/>
      <c r="O29" s="290"/>
      <c r="P29" s="291"/>
      <c r="Q29" s="289">
        <f>IF((SUM(Q28:U28)*0.6)&lt;(W$1*0.6),(SUM(Q28:U28)*0.6),(W$1*0.6))</f>
        <v>0</v>
      </c>
      <c r="R29" s="290"/>
      <c r="S29" s="290"/>
      <c r="T29" s="290"/>
      <c r="U29" s="291"/>
      <c r="V29" s="261"/>
      <c r="W29" s="259"/>
    </row>
    <row r="30" spans="7:23" x14ac:dyDescent="0.25">
      <c r="G30" s="148"/>
      <c r="H30" s="149"/>
      <c r="I30" s="149"/>
      <c r="J30" s="158"/>
      <c r="K30" s="158"/>
      <c r="L30" s="136"/>
      <c r="M30" s="137"/>
      <c r="N30" s="137"/>
      <c r="O30" s="139"/>
      <c r="P30" s="139"/>
      <c r="Q30" s="136"/>
      <c r="R30" s="137"/>
      <c r="S30" s="137"/>
      <c r="T30" s="139"/>
      <c r="U30" s="138"/>
      <c r="V30" s="244">
        <f t="shared" ref="V30" si="13">MAX(G31,L31,Q31)</f>
        <v>0</v>
      </c>
      <c r="W30" s="246" t="str">
        <f>IF(ISBLANK(Résultats!D22),"Joueur 15",Résultats!D22)</f>
        <v>Joueur 15</v>
      </c>
    </row>
    <row r="31" spans="7:23" ht="15.75" thickBot="1" x14ac:dyDescent="0.3">
      <c r="G31" s="268">
        <f>IF(SUM(G30:K30)&lt;W$1,SUM(G30:K30),W$1)</f>
        <v>0</v>
      </c>
      <c r="H31" s="269"/>
      <c r="I31" s="269"/>
      <c r="J31" s="269"/>
      <c r="K31" s="270"/>
      <c r="L31" s="271">
        <f>IF((SUM(L30:P30)*0.8)&lt;(W$1*0.8),(SUM(L30:P30)*0.8),(W$1*0.8))</f>
        <v>0</v>
      </c>
      <c r="M31" s="272"/>
      <c r="N31" s="272"/>
      <c r="O31" s="272"/>
      <c r="P31" s="273"/>
      <c r="Q31" s="271">
        <f>IF((SUM(Q30:U30)*0.6)&lt;(W$1*0.6),(SUM(Q30:U30)*0.6),(W$1*0.6))</f>
        <v>0</v>
      </c>
      <c r="R31" s="272"/>
      <c r="S31" s="272"/>
      <c r="T31" s="272"/>
      <c r="U31" s="273"/>
      <c r="V31" s="245"/>
      <c r="W31" s="247"/>
    </row>
    <row r="32" spans="7:23" x14ac:dyDescent="0.25">
      <c r="G32" s="151"/>
      <c r="H32" s="152"/>
      <c r="I32" s="152"/>
      <c r="J32" s="159"/>
      <c r="K32" s="159"/>
      <c r="L32" s="140"/>
      <c r="M32" s="141"/>
      <c r="N32" s="141"/>
      <c r="O32" s="143"/>
      <c r="P32" s="143"/>
      <c r="Q32" s="140"/>
      <c r="R32" s="141"/>
      <c r="S32" s="141"/>
      <c r="T32" s="143"/>
      <c r="U32" s="142"/>
      <c r="V32" s="248">
        <f t="shared" ref="V32" si="14">MAX(G33,L33,Q33)</f>
        <v>0</v>
      </c>
      <c r="W32" s="250" t="str">
        <f>IF(ISBLANK(Résultats!D23),"Joueur 16",Résultats!D23)</f>
        <v>Joueur 16</v>
      </c>
    </row>
    <row r="33" spans="7:23" ht="15.75" thickBot="1" x14ac:dyDescent="0.3">
      <c r="G33" s="274">
        <f>IF(SUM(G32:K32)&lt;W$1,SUM(G32:K32),W$1)</f>
        <v>0</v>
      </c>
      <c r="H33" s="275"/>
      <c r="I33" s="275"/>
      <c r="J33" s="275"/>
      <c r="K33" s="276"/>
      <c r="L33" s="277">
        <f>IF((SUM(L32:P32)*0.8)&lt;(W$1*0.8),(SUM(L32:P32)*0.8),(W$1*0.8))</f>
        <v>0</v>
      </c>
      <c r="M33" s="278"/>
      <c r="N33" s="278"/>
      <c r="O33" s="278"/>
      <c r="P33" s="279"/>
      <c r="Q33" s="277">
        <f>IF((SUM(Q32:U32)*0.6)&lt;(W$1*0.6),(SUM(Q32:U32)*0.6),(W$1*0.6))</f>
        <v>0</v>
      </c>
      <c r="R33" s="278"/>
      <c r="S33" s="278"/>
      <c r="T33" s="278"/>
      <c r="U33" s="279"/>
      <c r="V33" s="249"/>
      <c r="W33" s="251"/>
    </row>
    <row r="34" spans="7:23" x14ac:dyDescent="0.25">
      <c r="G34" s="154"/>
      <c r="H34" s="155"/>
      <c r="I34" s="155"/>
      <c r="J34" s="160"/>
      <c r="K34" s="160"/>
      <c r="L34" s="128"/>
      <c r="M34" s="129"/>
      <c r="N34" s="129"/>
      <c r="O34" s="131"/>
      <c r="P34" s="131"/>
      <c r="Q34" s="128"/>
      <c r="R34" s="129"/>
      <c r="S34" s="129"/>
      <c r="T34" s="131"/>
      <c r="U34" s="130"/>
      <c r="V34" s="252">
        <f t="shared" ref="V34" si="15">MAX(G35,L35,Q35)</f>
        <v>0</v>
      </c>
      <c r="W34" s="254" t="str">
        <f>IF(ISBLANK(Résultats!D24),"Joueur 17",Résultats!D24)</f>
        <v>Joueur 17</v>
      </c>
    </row>
    <row r="35" spans="7:23" ht="15.75" thickBot="1" x14ac:dyDescent="0.3">
      <c r="G35" s="280">
        <f>IF(SUM(G34:K34)&lt;W$1,SUM(G34:K34),W$1)</f>
        <v>0</v>
      </c>
      <c r="H35" s="281"/>
      <c r="I35" s="281"/>
      <c r="J35" s="281"/>
      <c r="K35" s="282"/>
      <c r="L35" s="283">
        <f>IF((SUM(L34:P34)*0.8)&lt;(W$1*0.8),(SUM(L34:P34)*0.8),(W$1*0.8))</f>
        <v>0</v>
      </c>
      <c r="M35" s="284"/>
      <c r="N35" s="284"/>
      <c r="O35" s="284"/>
      <c r="P35" s="285"/>
      <c r="Q35" s="283">
        <f>IF((SUM(Q34:U34)*0.6)&lt;(W$1*0.6),(SUM(Q34:U34)*0.6),(W$1*0.6))</f>
        <v>0</v>
      </c>
      <c r="R35" s="284"/>
      <c r="S35" s="284"/>
      <c r="T35" s="284"/>
      <c r="U35" s="285"/>
      <c r="V35" s="253"/>
      <c r="W35" s="255"/>
    </row>
    <row r="36" spans="7:23" x14ac:dyDescent="0.25">
      <c r="G36" s="145"/>
      <c r="H36" s="146"/>
      <c r="I36" s="146"/>
      <c r="J36" s="157"/>
      <c r="K36" s="157"/>
      <c r="L36" s="132"/>
      <c r="M36" s="133"/>
      <c r="N36" s="133"/>
      <c r="O36" s="135"/>
      <c r="P36" s="135"/>
      <c r="Q36" s="132"/>
      <c r="R36" s="133"/>
      <c r="S36" s="133"/>
      <c r="T36" s="135"/>
      <c r="U36" s="134"/>
      <c r="V36" s="260">
        <f t="shared" ref="V36" si="16">MAX(G37,L37,Q37)</f>
        <v>0</v>
      </c>
      <c r="W36" s="258" t="str">
        <f>IF(ISBLANK(Résultats!D25),"Joueur 18",Résultats!D25)</f>
        <v>Joueur 18</v>
      </c>
    </row>
    <row r="37" spans="7:23" ht="15.75" thickBot="1" x14ac:dyDescent="0.3">
      <c r="G37" s="286">
        <f>IF(SUM(G36:K36)&lt;W$1,SUM(G36:K36),W$1)</f>
        <v>0</v>
      </c>
      <c r="H37" s="287"/>
      <c r="I37" s="287"/>
      <c r="J37" s="287"/>
      <c r="K37" s="288"/>
      <c r="L37" s="289">
        <f>IF((SUM(L36:P36)*0.8)&lt;(W$1*0.8),(SUM(L36:P36)*0.8),(W$1*0.8))</f>
        <v>0</v>
      </c>
      <c r="M37" s="290"/>
      <c r="N37" s="290"/>
      <c r="O37" s="290"/>
      <c r="P37" s="291"/>
      <c r="Q37" s="289">
        <f>IF((SUM(Q36:U36)*0.6)&lt;(W$1*0.6),(SUM(Q36:U36)*0.6),(W$1*0.6))</f>
        <v>0</v>
      </c>
      <c r="R37" s="290"/>
      <c r="S37" s="290"/>
      <c r="T37" s="290"/>
      <c r="U37" s="291"/>
      <c r="V37" s="261"/>
      <c r="W37" s="259"/>
    </row>
    <row r="38" spans="7:23" x14ac:dyDescent="0.25">
      <c r="G38" s="148"/>
      <c r="H38" s="149"/>
      <c r="I38" s="149"/>
      <c r="J38" s="158"/>
      <c r="K38" s="158"/>
      <c r="L38" s="136"/>
      <c r="M38" s="137"/>
      <c r="N38" s="137"/>
      <c r="O38" s="139"/>
      <c r="P38" s="139"/>
      <c r="Q38" s="136"/>
      <c r="R38" s="137"/>
      <c r="S38" s="137"/>
      <c r="T38" s="139"/>
      <c r="U38" s="138"/>
      <c r="V38" s="244">
        <f t="shared" ref="V38" si="17">MAX(G39,L39,Q39)</f>
        <v>0</v>
      </c>
      <c r="W38" s="246" t="str">
        <f>IF(ISBLANK(Résultats!D26),"Joueur 19",Résultats!D26)</f>
        <v>Joueur 19</v>
      </c>
    </row>
    <row r="39" spans="7:23" ht="15.75" thickBot="1" x14ac:dyDescent="0.3">
      <c r="G39" s="268">
        <f>IF(SUM(G38:K38)&lt;W$1,SUM(G38:K38),W$1)</f>
        <v>0</v>
      </c>
      <c r="H39" s="269"/>
      <c r="I39" s="269"/>
      <c r="J39" s="269"/>
      <c r="K39" s="270"/>
      <c r="L39" s="271">
        <f>IF((SUM(L38:P38)*0.8)&lt;(W$1*0.8),(SUM(L38:P38)*0.8),(W$1*0.8))</f>
        <v>0</v>
      </c>
      <c r="M39" s="272"/>
      <c r="N39" s="272"/>
      <c r="O39" s="272"/>
      <c r="P39" s="273"/>
      <c r="Q39" s="271">
        <f>IF((SUM(Q38:U38)*0.6)&lt;(W$1*0.6),(SUM(Q38:U38)*0.6),(W$1*0.6))</f>
        <v>0</v>
      </c>
      <c r="R39" s="272"/>
      <c r="S39" s="272"/>
      <c r="T39" s="272"/>
      <c r="U39" s="273"/>
      <c r="V39" s="245"/>
      <c r="W39" s="247"/>
    </row>
    <row r="40" spans="7:23" x14ac:dyDescent="0.25">
      <c r="G40" s="151"/>
      <c r="H40" s="152"/>
      <c r="I40" s="152"/>
      <c r="J40" s="159"/>
      <c r="K40" s="159"/>
      <c r="L40" s="140"/>
      <c r="M40" s="141"/>
      <c r="N40" s="141"/>
      <c r="O40" s="143"/>
      <c r="P40" s="143"/>
      <c r="Q40" s="140"/>
      <c r="R40" s="141"/>
      <c r="S40" s="141"/>
      <c r="T40" s="143"/>
      <c r="U40" s="142"/>
      <c r="V40" s="248">
        <f t="shared" ref="V40" si="18">MAX(G41,L41,Q41)</f>
        <v>0</v>
      </c>
      <c r="W40" s="250" t="str">
        <f>IF(ISBLANK(Résultats!D27),"Joueur 20",Résultats!D27)</f>
        <v>Joueur 20</v>
      </c>
    </row>
    <row r="41" spans="7:23" ht="15.75" thickBot="1" x14ac:dyDescent="0.3">
      <c r="G41" s="274">
        <f>IF(SUM(G40:K40)&lt;W$1,SUM(G40:K40),W$1)</f>
        <v>0</v>
      </c>
      <c r="H41" s="275"/>
      <c r="I41" s="275"/>
      <c r="J41" s="275"/>
      <c r="K41" s="276"/>
      <c r="L41" s="277">
        <f>IF((SUM(L40:P40)*0.8)&lt;(W$1*0.8),(SUM(L40:P40)*0.8),(W$1*0.8))</f>
        <v>0</v>
      </c>
      <c r="M41" s="278"/>
      <c r="N41" s="278"/>
      <c r="O41" s="278"/>
      <c r="P41" s="279"/>
      <c r="Q41" s="277">
        <f>IF((SUM(Q40:U40)*0.6)&lt;(W$1*0.6),(SUM(Q40:U40)*0.6),(W$1*0.6))</f>
        <v>0</v>
      </c>
      <c r="R41" s="278"/>
      <c r="S41" s="278"/>
      <c r="T41" s="278"/>
      <c r="U41" s="279"/>
      <c r="V41" s="249"/>
      <c r="W41" s="251"/>
    </row>
    <row r="42" spans="7:23" x14ac:dyDescent="0.25">
      <c r="G42" s="54" t="s">
        <v>18</v>
      </c>
    </row>
  </sheetData>
  <sheetProtection algorithmName="SHA-512" hashValue="PK4IkS5Rzmsm5jHIst0HZcGK4lRiF8R3Lr5y87HQiqPlLWbex0ChN2/tMHSDYwwGhoT1jFGWE6XXf6FeaUUpCg==" saltValue="aZ93eABUYllLvgXt2IcS0w==" spinCount="100000" sheet="1" objects="1" scenarios="1"/>
  <mergeCells count="103">
    <mergeCell ref="G5:K5"/>
    <mergeCell ref="L5:P5"/>
    <mergeCell ref="Q5:U5"/>
    <mergeCell ref="G7:K7"/>
    <mergeCell ref="L7:P7"/>
    <mergeCell ref="Q7:U7"/>
    <mergeCell ref="G3:K3"/>
    <mergeCell ref="L3:P3"/>
    <mergeCell ref="Q3:U3"/>
    <mergeCell ref="G13:K13"/>
    <mergeCell ref="L13:P13"/>
    <mergeCell ref="Q13:U13"/>
    <mergeCell ref="G15:K15"/>
    <mergeCell ref="L15:P15"/>
    <mergeCell ref="Q15:U15"/>
    <mergeCell ref="G9:K9"/>
    <mergeCell ref="L9:P9"/>
    <mergeCell ref="Q9:U9"/>
    <mergeCell ref="G11:K11"/>
    <mergeCell ref="L11:P11"/>
    <mergeCell ref="Q11:U11"/>
    <mergeCell ref="V12:V13"/>
    <mergeCell ref="W12:W13"/>
    <mergeCell ref="V14:V15"/>
    <mergeCell ref="G37:K37"/>
    <mergeCell ref="L37:P37"/>
    <mergeCell ref="Q37:U37"/>
    <mergeCell ref="G39:K39"/>
    <mergeCell ref="L39:P39"/>
    <mergeCell ref="Q39:U39"/>
    <mergeCell ref="G33:K33"/>
    <mergeCell ref="L33:P33"/>
    <mergeCell ref="Q33:U33"/>
    <mergeCell ref="G35:K35"/>
    <mergeCell ref="L35:P35"/>
    <mergeCell ref="Q35:U35"/>
    <mergeCell ref="G29:K29"/>
    <mergeCell ref="L29:P29"/>
    <mergeCell ref="Q29:U29"/>
    <mergeCell ref="G31:K31"/>
    <mergeCell ref="L31:P31"/>
    <mergeCell ref="Q31:U31"/>
    <mergeCell ref="G25:K25"/>
    <mergeCell ref="L25:P25"/>
    <mergeCell ref="Q25:U25"/>
    <mergeCell ref="V2:V3"/>
    <mergeCell ref="W2:W3"/>
    <mergeCell ref="V4:V5"/>
    <mergeCell ref="W4:W5"/>
    <mergeCell ref="V6:V7"/>
    <mergeCell ref="W6:W7"/>
    <mergeCell ref="V8:V9"/>
    <mergeCell ref="W8:W9"/>
    <mergeCell ref="V10:V11"/>
    <mergeCell ref="W10:W11"/>
    <mergeCell ref="W24:W25"/>
    <mergeCell ref="W14:W15"/>
    <mergeCell ref="V16:V17"/>
    <mergeCell ref="W16:W17"/>
    <mergeCell ref="V18:V19"/>
    <mergeCell ref="W18:W19"/>
    <mergeCell ref="G41:K41"/>
    <mergeCell ref="L41:P41"/>
    <mergeCell ref="Q41:U41"/>
    <mergeCell ref="G27:K27"/>
    <mergeCell ref="L27:P27"/>
    <mergeCell ref="Q27:U27"/>
    <mergeCell ref="G21:K21"/>
    <mergeCell ref="L21:P21"/>
    <mergeCell ref="Q21:U21"/>
    <mergeCell ref="G23:K23"/>
    <mergeCell ref="L23:P23"/>
    <mergeCell ref="Q23:U23"/>
    <mergeCell ref="G17:K17"/>
    <mergeCell ref="L17:P17"/>
    <mergeCell ref="Q17:U17"/>
    <mergeCell ref="G19:K19"/>
    <mergeCell ref="L19:P19"/>
    <mergeCell ref="Q19:U19"/>
    <mergeCell ref="G1:K1"/>
    <mergeCell ref="L1:P1"/>
    <mergeCell ref="Q1:U1"/>
    <mergeCell ref="V38:V39"/>
    <mergeCell ref="W38:W39"/>
    <mergeCell ref="V40:V41"/>
    <mergeCell ref="W40:W41"/>
    <mergeCell ref="V32:V33"/>
    <mergeCell ref="W32:W33"/>
    <mergeCell ref="V34:V35"/>
    <mergeCell ref="W34:W35"/>
    <mergeCell ref="V36:V37"/>
    <mergeCell ref="W36:W37"/>
    <mergeCell ref="V26:V27"/>
    <mergeCell ref="W26:W27"/>
    <mergeCell ref="V28:V29"/>
    <mergeCell ref="W28:W29"/>
    <mergeCell ref="V30:V31"/>
    <mergeCell ref="W30:W31"/>
    <mergeCell ref="V20:V21"/>
    <mergeCell ref="W20:W21"/>
    <mergeCell ref="V22:V23"/>
    <mergeCell ref="W22:W23"/>
    <mergeCell ref="V24:V2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2"/>
  <dimension ref="A1:J52"/>
  <sheetViews>
    <sheetView zoomScaleNormal="100" workbookViewId="0">
      <selection activeCell="F18" sqref="F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13" t="s">
        <v>59</v>
      </c>
      <c r="B1" s="314"/>
      <c r="C1" s="314"/>
      <c r="D1" s="314"/>
      <c r="E1" s="314"/>
      <c r="F1" s="314"/>
      <c r="G1" s="314"/>
      <c r="H1" s="314"/>
      <c r="I1" s="314"/>
      <c r="J1" s="315"/>
    </row>
    <row r="2" spans="1:10" ht="15.75" thickBot="1" x14ac:dyDescent="0.3">
      <c r="A2" s="6" t="s">
        <v>0</v>
      </c>
      <c r="B2" s="316" t="str">
        <f>IF(ISBLANK(Résultats!A8),"",Résultats!A8)</f>
        <v/>
      </c>
      <c r="C2" s="320"/>
      <c r="D2" s="320"/>
      <c r="E2" s="320"/>
      <c r="F2" s="317"/>
      <c r="G2" s="7" t="s">
        <v>1</v>
      </c>
      <c r="H2" s="7"/>
      <c r="I2" s="316" t="str">
        <f>IF(ISBLANK(Résultats!D8),"",Résultats!D8)</f>
        <v/>
      </c>
      <c r="J2" s="317"/>
    </row>
    <row r="3" spans="1:10" ht="15.75" thickBot="1" x14ac:dyDescent="0.3">
      <c r="A3" s="6" t="s">
        <v>2</v>
      </c>
      <c r="B3" s="7"/>
      <c r="C3" s="316" t="str">
        <f>IF(ISBLANK(Résultats!G8),"",Résultats!G8)</f>
        <v/>
      </c>
      <c r="D3" s="320"/>
      <c r="E3" s="320"/>
      <c r="F3" s="317"/>
      <c r="G3" s="321" t="s">
        <v>17</v>
      </c>
      <c r="H3" s="322"/>
      <c r="I3" s="318" t="str">
        <f>IF(ISBLANK(Résultats!F8),"","moins de 21ans")</f>
        <v/>
      </c>
      <c r="J3" s="319"/>
    </row>
    <row r="4" spans="1:10" ht="15.75" thickBot="1" x14ac:dyDescent="0.3">
      <c r="A4" s="6" t="s">
        <v>4</v>
      </c>
      <c r="B4" s="7"/>
      <c r="C4" s="316" t="str">
        <f>IF(ISBLANK(Résultats!C2),"",(Résultats!C2))</f>
        <v/>
      </c>
      <c r="D4" s="320"/>
      <c r="E4" s="320"/>
      <c r="F4" s="317"/>
      <c r="G4" s="7" t="s">
        <v>9</v>
      </c>
      <c r="H4" s="7"/>
      <c r="I4" s="318" t="str">
        <f>IF(ISBLANK(Résultats!J2),"",Résultats!J2)</f>
        <v/>
      </c>
      <c r="J4" s="319"/>
    </row>
    <row r="5" spans="1:10" x14ac:dyDescent="0.25">
      <c r="A5" s="6" t="s">
        <v>39</v>
      </c>
      <c r="B5" s="7"/>
      <c r="C5" s="7"/>
      <c r="D5" s="7"/>
      <c r="E5" s="7"/>
      <c r="F5" s="7"/>
      <c r="G5" s="7"/>
      <c r="H5" s="7"/>
      <c r="I5" s="38"/>
      <c r="J5" s="8"/>
    </row>
    <row r="6" spans="1:10" ht="17.25" x14ac:dyDescent="0.25">
      <c r="A6" s="77" t="s">
        <v>40</v>
      </c>
      <c r="B6" s="7"/>
      <c r="C6" s="7"/>
      <c r="D6" s="7"/>
      <c r="E6" s="7"/>
      <c r="F6" s="7"/>
      <c r="G6" s="7"/>
      <c r="H6" s="7"/>
      <c r="I6" s="7"/>
      <c r="J6" s="8"/>
    </row>
    <row r="7" spans="1:10" ht="17.25" x14ac:dyDescent="0.25">
      <c r="A7" s="77" t="s">
        <v>64</v>
      </c>
      <c r="B7" s="7"/>
      <c r="C7" s="7"/>
      <c r="D7" s="7"/>
      <c r="E7" s="7"/>
      <c r="F7" s="7"/>
      <c r="G7" s="7"/>
      <c r="H7" s="7"/>
      <c r="I7" s="7"/>
      <c r="J7" s="8"/>
    </row>
    <row r="8" spans="1:10" ht="17.25" x14ac:dyDescent="0.25">
      <c r="A8" s="77" t="s">
        <v>66</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01" t="s">
        <v>47</v>
      </c>
      <c r="C10" s="102" t="s">
        <v>42</v>
      </c>
      <c r="D10" s="102" t="s">
        <v>44</v>
      </c>
      <c r="E10" s="102" t="s">
        <v>45</v>
      </c>
      <c r="F10" s="79" t="s">
        <v>24</v>
      </c>
      <c r="G10" s="78"/>
      <c r="H10" s="60"/>
      <c r="I10" s="7"/>
      <c r="J10" s="8"/>
    </row>
    <row r="11" spans="1:10" x14ac:dyDescent="0.25">
      <c r="A11" s="7"/>
      <c r="B11" s="9" t="s">
        <v>48</v>
      </c>
      <c r="C11" s="161">
        <f>ExerciceA!G$3</f>
        <v>0</v>
      </c>
      <c r="D11" s="169">
        <f>ExerciceA!K$3</f>
        <v>0</v>
      </c>
      <c r="E11" s="169">
        <f>ExerciceA!O$3</f>
        <v>0</v>
      </c>
      <c r="F11" s="170">
        <f>ExerciceA!S2</f>
        <v>0</v>
      </c>
      <c r="G11" s="7"/>
      <c r="H11" s="61"/>
      <c r="I11" s="7"/>
      <c r="J11" s="8"/>
    </row>
    <row r="12" spans="1:10" x14ac:dyDescent="0.25">
      <c r="A12" s="7"/>
      <c r="B12" s="9" t="s">
        <v>49</v>
      </c>
      <c r="C12" s="161">
        <f>ExerciceB!G$3</f>
        <v>0</v>
      </c>
      <c r="D12" s="169">
        <f>ExerciceB!K$3</f>
        <v>0</v>
      </c>
      <c r="E12" s="169">
        <f>ExerciceB!O$3</f>
        <v>0</v>
      </c>
      <c r="F12" s="170">
        <f>ExerciceB!S2</f>
        <v>0</v>
      </c>
      <c r="G12" s="7"/>
      <c r="H12" s="61"/>
      <c r="I12" s="7"/>
      <c r="J12" s="8"/>
    </row>
    <row r="13" spans="1:10" x14ac:dyDescent="0.25">
      <c r="A13" s="7"/>
      <c r="B13" s="9" t="s">
        <v>50</v>
      </c>
      <c r="C13" s="161">
        <f>ExerciceC!G$3</f>
        <v>0</v>
      </c>
      <c r="D13" s="169">
        <f>ExerciceC!K$3</f>
        <v>0</v>
      </c>
      <c r="E13" s="169">
        <f>ExerciceC!O$3</f>
        <v>0</v>
      </c>
      <c r="F13" s="170">
        <f>ExerciceC!S2</f>
        <v>0</v>
      </c>
      <c r="G13" s="7"/>
      <c r="H13" s="61"/>
      <c r="I13" s="7"/>
      <c r="J13" s="8"/>
    </row>
    <row r="14" spans="1:10" x14ac:dyDescent="0.25">
      <c r="A14" s="7"/>
      <c r="B14" s="9" t="s">
        <v>51</v>
      </c>
      <c r="C14" s="161">
        <f>ExerciceD!G$3</f>
        <v>0</v>
      </c>
      <c r="D14" s="169">
        <f>ExerciceD!K$3</f>
        <v>0</v>
      </c>
      <c r="E14" s="169">
        <f>ExerciceD!O$3</f>
        <v>0</v>
      </c>
      <c r="F14" s="170">
        <f>ExerciceD!S2</f>
        <v>0</v>
      </c>
      <c r="G14" s="7"/>
      <c r="H14" s="61"/>
      <c r="I14" s="7"/>
      <c r="J14" s="8"/>
    </row>
    <row r="15" spans="1:10" x14ac:dyDescent="0.25">
      <c r="A15" s="7"/>
      <c r="B15" s="9" t="s">
        <v>52</v>
      </c>
      <c r="C15" s="161">
        <f>ExerciceE!G$3</f>
        <v>0</v>
      </c>
      <c r="D15" s="169">
        <f>ExerciceE!K$3</f>
        <v>0</v>
      </c>
      <c r="E15" s="169">
        <f>ExerciceE!O$3</f>
        <v>0</v>
      </c>
      <c r="F15" s="170">
        <f>ExerciceE!S2</f>
        <v>0</v>
      </c>
      <c r="G15" s="7"/>
      <c r="H15" s="61"/>
      <c r="I15" s="7"/>
      <c r="J15" s="8"/>
    </row>
    <row r="16" spans="1:10" x14ac:dyDescent="0.25">
      <c r="A16" s="7"/>
      <c r="B16" s="9" t="s">
        <v>53</v>
      </c>
      <c r="C16" s="161">
        <f>ExerciceF!G$3</f>
        <v>0</v>
      </c>
      <c r="D16" s="169">
        <f>ExerciceF!K$3</f>
        <v>0</v>
      </c>
      <c r="E16" s="169">
        <f>ExerciceF!O$3</f>
        <v>0</v>
      </c>
      <c r="F16" s="170">
        <f>ExerciceF!S2</f>
        <v>0</v>
      </c>
      <c r="G16" s="7"/>
      <c r="H16" s="61"/>
      <c r="I16" s="7"/>
      <c r="J16" s="8"/>
    </row>
    <row r="17" spans="1:10" x14ac:dyDescent="0.25">
      <c r="A17" s="7"/>
      <c r="B17" s="9" t="s">
        <v>54</v>
      </c>
      <c r="C17" s="161">
        <f>ExerciceG!G$3</f>
        <v>0</v>
      </c>
      <c r="D17" s="169">
        <f>ExerciceG!J$3</f>
        <v>0</v>
      </c>
      <c r="E17" s="169">
        <f>ExerciceG!M$3</f>
        <v>0</v>
      </c>
      <c r="F17" s="170">
        <f>ExerciceG!P2</f>
        <v>0</v>
      </c>
      <c r="G17" s="7"/>
      <c r="H17" s="61"/>
      <c r="I17" s="7"/>
      <c r="J17" s="8"/>
    </row>
    <row r="18" spans="1:10" ht="15.75" thickBot="1" x14ac:dyDescent="0.3">
      <c r="A18" s="7"/>
      <c r="B18" s="111" t="s">
        <v>55</v>
      </c>
      <c r="C18" s="162">
        <f>ExerciceH!G$3</f>
        <v>0</v>
      </c>
      <c r="D18" s="171">
        <f>ExerciceH!L$3</f>
        <v>0</v>
      </c>
      <c r="E18" s="171">
        <f>ExerciceH!Q$3</f>
        <v>0</v>
      </c>
      <c r="F18" s="172">
        <f>ExerciceH!V2</f>
        <v>0</v>
      </c>
      <c r="G18" s="7"/>
      <c r="H18" s="61"/>
      <c r="I18" s="7"/>
      <c r="J18" s="8"/>
    </row>
    <row r="19" spans="1:10" x14ac:dyDescent="0.25">
      <c r="A19" s="7"/>
      <c r="B19" s="80"/>
      <c r="C19" s="7"/>
      <c r="D19" s="7"/>
      <c r="E19" s="7"/>
      <c r="F19" s="7"/>
      <c r="G19" s="7"/>
      <c r="H19" s="61"/>
      <c r="I19" s="7"/>
      <c r="J19" s="8"/>
    </row>
    <row r="20" spans="1:10" x14ac:dyDescent="0.25">
      <c r="A20" s="7"/>
      <c r="B20" s="80"/>
      <c r="C20" s="7"/>
      <c r="D20" s="7"/>
      <c r="E20" s="7"/>
      <c r="F20" s="7"/>
      <c r="G20" s="7"/>
      <c r="H20" s="61"/>
      <c r="I20" s="7"/>
      <c r="J20" s="8"/>
    </row>
    <row r="21" spans="1:10" x14ac:dyDescent="0.25">
      <c r="A21" s="7"/>
      <c r="B21" s="80"/>
      <c r="C21" s="7"/>
      <c r="D21" s="7"/>
      <c r="E21" s="7"/>
      <c r="F21" s="7"/>
      <c r="G21" s="7"/>
      <c r="H21" s="61"/>
      <c r="I21" s="7"/>
      <c r="J21" s="8"/>
    </row>
    <row r="22" spans="1:10" x14ac:dyDescent="0.25">
      <c r="A22" s="7"/>
      <c r="B22" s="80"/>
      <c r="C22" s="7"/>
      <c r="D22" s="7"/>
      <c r="E22" s="7"/>
      <c r="F22" s="7"/>
      <c r="G22" s="7"/>
      <c r="H22" s="61"/>
      <c r="I22" s="7"/>
      <c r="J22" s="8"/>
    </row>
    <row r="23" spans="1:10" x14ac:dyDescent="0.25">
      <c r="A23" s="7"/>
      <c r="B23" s="80"/>
      <c r="C23" s="7"/>
      <c r="D23" s="7"/>
      <c r="E23" s="7"/>
      <c r="F23" s="7"/>
      <c r="G23" s="7"/>
      <c r="H23" s="61"/>
      <c r="I23" s="7"/>
      <c r="J23" s="8"/>
    </row>
    <row r="24" spans="1:10" x14ac:dyDescent="0.25">
      <c r="A24" s="7"/>
      <c r="B24" s="80"/>
      <c r="C24" s="7"/>
      <c r="D24" s="7"/>
      <c r="E24" s="7"/>
      <c r="F24" s="7"/>
      <c r="G24" s="7"/>
      <c r="H24" s="61"/>
      <c r="I24" s="7"/>
      <c r="J24" s="8"/>
    </row>
    <row r="25" spans="1:10" x14ac:dyDescent="0.25">
      <c r="A25" s="7"/>
      <c r="B25" s="80"/>
      <c r="C25" s="7"/>
      <c r="D25" s="7"/>
      <c r="E25" s="7"/>
      <c r="F25" s="7"/>
      <c r="G25" s="7"/>
      <c r="H25" s="61"/>
      <c r="I25" s="7"/>
      <c r="J25" s="8"/>
    </row>
    <row r="26" spans="1:10" x14ac:dyDescent="0.25">
      <c r="A26" s="7"/>
      <c r="B26" s="80"/>
      <c r="C26" s="7"/>
      <c r="D26" s="7"/>
      <c r="E26" s="7"/>
      <c r="F26" s="7"/>
      <c r="G26" s="7"/>
      <c r="H26" s="61"/>
      <c r="I26" s="7"/>
      <c r="J26" s="8"/>
    </row>
    <row r="27" spans="1:10" x14ac:dyDescent="0.25">
      <c r="A27" s="7"/>
      <c r="B27" s="80"/>
      <c r="C27" s="7"/>
      <c r="D27" s="7"/>
      <c r="E27" s="7"/>
      <c r="F27" s="7"/>
      <c r="G27" s="7"/>
      <c r="H27" s="61"/>
      <c r="I27" s="7"/>
      <c r="J27" s="8"/>
    </row>
    <row r="28" spans="1:10" x14ac:dyDescent="0.25">
      <c r="A28" s="7"/>
      <c r="B28" s="80"/>
      <c r="C28" s="7"/>
      <c r="D28" s="7"/>
      <c r="E28" s="7"/>
      <c r="F28" s="7"/>
      <c r="G28" s="7"/>
      <c r="H28" s="61"/>
      <c r="I28" s="7"/>
      <c r="J28" s="8"/>
    </row>
    <row r="29" spans="1:10" x14ac:dyDescent="0.25">
      <c r="A29" s="7"/>
      <c r="B29" s="80"/>
      <c r="C29" s="7"/>
      <c r="D29" s="7"/>
      <c r="E29" s="7"/>
      <c r="F29" s="7"/>
      <c r="G29" s="7"/>
      <c r="H29" s="61"/>
      <c r="I29" s="7"/>
      <c r="J29" s="8"/>
    </row>
    <row r="30" spans="1:10" x14ac:dyDescent="0.25">
      <c r="A30" s="7"/>
      <c r="B30" s="80"/>
      <c r="C30" s="7"/>
      <c r="D30" s="7"/>
      <c r="E30" s="7"/>
      <c r="F30" s="7"/>
      <c r="G30" s="7"/>
      <c r="H30" s="61"/>
      <c r="I30" s="7"/>
      <c r="J30" s="8"/>
    </row>
    <row r="31" spans="1:10" x14ac:dyDescent="0.25">
      <c r="A31" s="7"/>
      <c r="B31" s="80"/>
      <c r="C31" s="7"/>
      <c r="D31" s="7"/>
      <c r="E31" s="7"/>
      <c r="F31" s="7"/>
      <c r="G31" s="7"/>
      <c r="H31" s="61"/>
      <c r="I31" s="7"/>
      <c r="J31" s="8"/>
    </row>
    <row r="32" spans="1:10" x14ac:dyDescent="0.25">
      <c r="A32" s="7"/>
      <c r="B32" s="80"/>
      <c r="C32" s="7"/>
      <c r="D32" s="7"/>
      <c r="E32" s="7"/>
      <c r="F32" s="7"/>
      <c r="G32" s="7"/>
      <c r="H32" s="61"/>
      <c r="I32" s="7"/>
      <c r="J32" s="8"/>
    </row>
    <row r="33" spans="1:10" x14ac:dyDescent="0.25">
      <c r="A33" s="7"/>
      <c r="B33" s="80"/>
      <c r="C33" s="7"/>
      <c r="D33" s="7"/>
      <c r="E33" s="7"/>
      <c r="F33" s="7"/>
      <c r="G33" s="7"/>
      <c r="H33" s="61"/>
      <c r="I33" s="7"/>
      <c r="J33" s="8"/>
    </row>
    <row r="34" spans="1:10" x14ac:dyDescent="0.25">
      <c r="A34" s="7"/>
      <c r="B34" s="80"/>
      <c r="C34" s="7"/>
      <c r="D34" s="7"/>
      <c r="E34" s="81"/>
      <c r="F34" s="81"/>
      <c r="G34" s="7"/>
      <c r="H34" s="61"/>
      <c r="I34" s="7"/>
      <c r="J34" s="8"/>
    </row>
    <row r="35" spans="1:10" x14ac:dyDescent="0.25">
      <c r="A35" s="7"/>
      <c r="B35" s="7"/>
      <c r="C35" s="7"/>
      <c r="D35" s="43"/>
      <c r="E35" s="10" t="s">
        <v>19</v>
      </c>
      <c r="F35" s="96">
        <f>SUM(F11:F34)</f>
        <v>0</v>
      </c>
      <c r="G35" s="42"/>
      <c r="H35" s="7"/>
      <c r="I35" s="7"/>
      <c r="J35" s="8"/>
    </row>
    <row r="36" spans="1:10" x14ac:dyDescent="0.25">
      <c r="A36" s="7"/>
      <c r="B36" s="7"/>
      <c r="C36" s="7"/>
      <c r="D36" s="7"/>
      <c r="E36" s="11"/>
      <c r="F36" s="7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310" t="str">
        <f>IF(ISBLANK(Résultats!C4),"",Résultats!C4)</f>
        <v/>
      </c>
      <c r="C47" s="311"/>
      <c r="D47" s="312"/>
      <c r="E47" s="7"/>
      <c r="F47" s="301"/>
      <c r="G47" s="302"/>
      <c r="H47" s="303"/>
      <c r="I47" s="7"/>
      <c r="J47" s="8"/>
    </row>
    <row r="48" spans="1:10" x14ac:dyDescent="0.25">
      <c r="A48" s="6"/>
      <c r="B48" s="7"/>
      <c r="C48" s="7"/>
      <c r="D48" s="7"/>
      <c r="E48" s="7"/>
      <c r="F48" s="304"/>
      <c r="G48" s="305"/>
      <c r="H48" s="306"/>
      <c r="I48" s="7"/>
      <c r="J48" s="8"/>
    </row>
    <row r="49" spans="1:10" x14ac:dyDescent="0.25">
      <c r="A49" s="6"/>
      <c r="B49" s="7"/>
      <c r="C49" s="7"/>
      <c r="D49" s="7"/>
      <c r="E49" s="7"/>
      <c r="F49" s="304"/>
      <c r="G49" s="305"/>
      <c r="H49" s="306"/>
      <c r="I49" s="7"/>
      <c r="J49" s="8"/>
    </row>
    <row r="50" spans="1:10" x14ac:dyDescent="0.25">
      <c r="A50" s="6"/>
      <c r="B50" s="7"/>
      <c r="C50" s="7"/>
      <c r="D50" s="7"/>
      <c r="E50" s="7"/>
      <c r="F50" s="304"/>
      <c r="G50" s="305"/>
      <c r="H50" s="306"/>
      <c r="I50" s="7"/>
      <c r="J50" s="8"/>
    </row>
    <row r="51" spans="1:10" ht="15.75" thickBot="1" x14ac:dyDescent="0.3">
      <c r="A51" s="6"/>
      <c r="B51" s="7"/>
      <c r="C51" s="7"/>
      <c r="D51" s="7"/>
      <c r="E51" s="7"/>
      <c r="F51" s="307"/>
      <c r="G51" s="308"/>
      <c r="H51" s="309"/>
      <c r="I51" s="7"/>
      <c r="J51" s="8"/>
    </row>
    <row r="52" spans="1:10" ht="15.75" thickBot="1" x14ac:dyDescent="0.3">
      <c r="A52" s="55" t="s">
        <v>18</v>
      </c>
      <c r="B52" s="12"/>
      <c r="C52" s="12"/>
      <c r="D52" s="12"/>
      <c r="E52" s="12"/>
      <c r="F52" s="12"/>
      <c r="G52" s="12"/>
      <c r="H52" s="12"/>
      <c r="I52" s="12"/>
      <c r="J52" s="13"/>
    </row>
  </sheetData>
  <sheetProtection algorithmName="SHA-512" hashValue="TO6P1pEkXv5iUkEjpKAfRIILBmlk4nGFFPTvwVXg5BoaXpl8aiwUGws1VyrtMSnRNJ/ggs2V3YJpn8Ncj/+LAA==" saltValue="8q0swu+mbW1lNLBA+UGQ7g==" spinCount="100000" sheet="1" objects="1" scenarios="1"/>
  <mergeCells count="10">
    <mergeCell ref="F47:H51"/>
    <mergeCell ref="B47:D47"/>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3">
    <tabColor rgb="FFFFFF00"/>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3" t="s">
        <v>59</v>
      </c>
      <c r="B1" s="324"/>
      <c r="C1" s="324"/>
      <c r="D1" s="324"/>
      <c r="E1" s="324"/>
      <c r="F1" s="324"/>
      <c r="G1" s="324"/>
      <c r="H1" s="324"/>
      <c r="I1" s="324"/>
      <c r="J1" s="325"/>
    </row>
    <row r="2" spans="1:10" ht="15.75" thickBot="1" x14ac:dyDescent="0.3">
      <c r="A2" s="14" t="s">
        <v>0</v>
      </c>
      <c r="B2" s="316" t="str">
        <f>IF(ISBLANK(Résultats!A9),"",Résultats!A9)</f>
        <v/>
      </c>
      <c r="C2" s="320"/>
      <c r="D2" s="320"/>
      <c r="E2" s="320"/>
      <c r="F2" s="317"/>
      <c r="G2" s="15" t="s">
        <v>1</v>
      </c>
      <c r="H2" s="15"/>
      <c r="I2" s="316" t="str">
        <f>IF(ISBLANK(Résultats!D9),"",Résultats!D9)</f>
        <v/>
      </c>
      <c r="J2" s="317"/>
    </row>
    <row r="3" spans="1:10" ht="15.75" thickBot="1" x14ac:dyDescent="0.3">
      <c r="A3" s="14" t="s">
        <v>2</v>
      </c>
      <c r="B3" s="15"/>
      <c r="C3" s="316" t="str">
        <f>IF(ISBLANK(Résultats!G9),"",Résultats!G9)</f>
        <v/>
      </c>
      <c r="D3" s="320"/>
      <c r="E3" s="320"/>
      <c r="F3" s="317"/>
      <c r="G3" s="326" t="s">
        <v>17</v>
      </c>
      <c r="H3" s="327"/>
      <c r="I3" s="318" t="str">
        <f>IF(ISBLANK(Résultats!F9),"","moins de 21ans")</f>
        <v/>
      </c>
      <c r="J3" s="319"/>
    </row>
    <row r="4" spans="1:10" ht="15.75" thickBot="1" x14ac:dyDescent="0.3">
      <c r="A4" s="14" t="s">
        <v>4</v>
      </c>
      <c r="B4" s="15"/>
      <c r="C4" s="316" t="str">
        <f>IF(ISBLANK(Résultats!C2),"",(Résultats!C2))</f>
        <v/>
      </c>
      <c r="D4" s="320"/>
      <c r="E4" s="320"/>
      <c r="F4" s="317"/>
      <c r="G4" s="15" t="s">
        <v>9</v>
      </c>
      <c r="H4" s="15"/>
      <c r="I4" s="318" t="str">
        <f>IF(ISBLANK(Résultats!J2),"",Résultats!J2)</f>
        <v/>
      </c>
      <c r="J4" s="319"/>
    </row>
    <row r="5" spans="1:10" x14ac:dyDescent="0.25">
      <c r="A5" s="14" t="s">
        <v>39</v>
      </c>
      <c r="B5" s="15"/>
      <c r="C5" s="15"/>
      <c r="D5" s="15"/>
      <c r="E5" s="15"/>
      <c r="F5" s="15"/>
      <c r="G5" s="15"/>
      <c r="H5" s="15"/>
      <c r="I5" s="41"/>
      <c r="J5" s="16"/>
    </row>
    <row r="6" spans="1:10" ht="17.25" x14ac:dyDescent="0.25">
      <c r="A6" s="106" t="s">
        <v>41</v>
      </c>
      <c r="B6" s="15"/>
      <c r="C6" s="15"/>
      <c r="D6" s="15"/>
      <c r="E6" s="15"/>
      <c r="F6" s="15"/>
      <c r="G6" s="15"/>
      <c r="H6" s="15"/>
      <c r="I6" s="15"/>
      <c r="J6" s="16"/>
    </row>
    <row r="7" spans="1:10" ht="17.25" x14ac:dyDescent="0.25">
      <c r="A7" s="106" t="s">
        <v>65</v>
      </c>
      <c r="B7" s="15"/>
      <c r="C7" s="15"/>
      <c r="D7" s="15"/>
      <c r="E7" s="15"/>
      <c r="F7" s="15"/>
      <c r="G7" s="15"/>
      <c r="H7" s="15"/>
      <c r="I7" s="15"/>
      <c r="J7" s="16"/>
    </row>
    <row r="8" spans="1:10" ht="17.25" x14ac:dyDescent="0.25">
      <c r="A8" s="106" t="s">
        <v>67</v>
      </c>
      <c r="B8" s="15"/>
      <c r="C8" s="15"/>
      <c r="D8" s="15"/>
      <c r="E8" s="15"/>
      <c r="F8" s="15"/>
      <c r="G8" s="15"/>
      <c r="H8" s="15"/>
      <c r="I8" s="15"/>
      <c r="J8" s="16"/>
    </row>
    <row r="9" spans="1:10" ht="15.75" thickBot="1" x14ac:dyDescent="0.3">
      <c r="A9" s="14"/>
      <c r="B9" s="15"/>
      <c r="C9" s="15"/>
      <c r="D9" s="15"/>
      <c r="E9" s="15"/>
      <c r="F9" s="15"/>
      <c r="G9" s="15"/>
      <c r="H9" s="15"/>
      <c r="I9" s="15"/>
      <c r="J9" s="16"/>
    </row>
    <row r="10" spans="1:10" ht="45" x14ac:dyDescent="0.25">
      <c r="A10" s="15"/>
      <c r="B10" s="124" t="s">
        <v>47</v>
      </c>
      <c r="C10" s="125" t="s">
        <v>43</v>
      </c>
      <c r="D10" s="125" t="s">
        <v>44</v>
      </c>
      <c r="E10" s="125" t="s">
        <v>46</v>
      </c>
      <c r="F10" s="122" t="s">
        <v>24</v>
      </c>
      <c r="G10" s="110"/>
      <c r="H10" s="68"/>
      <c r="I10" s="15"/>
      <c r="J10" s="16"/>
    </row>
    <row r="11" spans="1:10" x14ac:dyDescent="0.25">
      <c r="A11" s="15"/>
      <c r="B11" s="17" t="s">
        <v>48</v>
      </c>
      <c r="C11" s="167">
        <f>ExerciceA!G$5</f>
        <v>0</v>
      </c>
      <c r="D11" s="181">
        <f>ExerciceA!K$5</f>
        <v>0</v>
      </c>
      <c r="E11" s="181">
        <f>ExerciceA!O$5</f>
        <v>0</v>
      </c>
      <c r="F11" s="182">
        <f>ExerciceA!S4</f>
        <v>0</v>
      </c>
      <c r="G11" s="15"/>
      <c r="H11" s="70"/>
      <c r="I11" s="15"/>
      <c r="J11" s="16"/>
    </row>
    <row r="12" spans="1:10" x14ac:dyDescent="0.25">
      <c r="A12" s="15"/>
      <c r="B12" s="17" t="s">
        <v>49</v>
      </c>
      <c r="C12" s="167">
        <f>ExerciceB!G$5</f>
        <v>0</v>
      </c>
      <c r="D12" s="181">
        <f>ExerciceB!K$5</f>
        <v>0</v>
      </c>
      <c r="E12" s="181">
        <f>ExerciceB!O$5</f>
        <v>0</v>
      </c>
      <c r="F12" s="182">
        <f>ExerciceB!S4</f>
        <v>0</v>
      </c>
      <c r="G12" s="15"/>
      <c r="H12" s="70"/>
      <c r="I12" s="15"/>
      <c r="J12" s="16"/>
    </row>
    <row r="13" spans="1:10" x14ac:dyDescent="0.25">
      <c r="A13" s="15"/>
      <c r="B13" s="17" t="s">
        <v>50</v>
      </c>
      <c r="C13" s="167">
        <f>ExerciceC!G$5</f>
        <v>0</v>
      </c>
      <c r="D13" s="181">
        <f>ExerciceC!K$5</f>
        <v>0</v>
      </c>
      <c r="E13" s="181">
        <f>ExerciceC!O$5</f>
        <v>0</v>
      </c>
      <c r="F13" s="182">
        <f>ExerciceC!S4</f>
        <v>0</v>
      </c>
      <c r="G13" s="15"/>
      <c r="H13" s="70"/>
      <c r="I13" s="15"/>
      <c r="J13" s="16"/>
    </row>
    <row r="14" spans="1:10" x14ac:dyDescent="0.25">
      <c r="A14" s="15"/>
      <c r="B14" s="17" t="s">
        <v>51</v>
      </c>
      <c r="C14" s="167">
        <f>ExerciceD!G$5</f>
        <v>0</v>
      </c>
      <c r="D14" s="181">
        <f>ExerciceD!K$5</f>
        <v>0</v>
      </c>
      <c r="E14" s="181">
        <f>ExerciceD!O$5</f>
        <v>0</v>
      </c>
      <c r="F14" s="182">
        <f>ExerciceD!S4</f>
        <v>0</v>
      </c>
      <c r="G14" s="15"/>
      <c r="H14" s="70"/>
      <c r="I14" s="15"/>
      <c r="J14" s="16"/>
    </row>
    <row r="15" spans="1:10" x14ac:dyDescent="0.25">
      <c r="A15" s="15"/>
      <c r="B15" s="17" t="s">
        <v>52</v>
      </c>
      <c r="C15" s="167">
        <f>ExerciceE!G$5</f>
        <v>0</v>
      </c>
      <c r="D15" s="181">
        <f>ExerciceE!K$5</f>
        <v>0</v>
      </c>
      <c r="E15" s="181">
        <f>ExerciceE!O$5</f>
        <v>0</v>
      </c>
      <c r="F15" s="182">
        <f>ExerciceE!S4</f>
        <v>0</v>
      </c>
      <c r="G15" s="15"/>
      <c r="H15" s="70"/>
      <c r="I15" s="15"/>
      <c r="J15" s="16"/>
    </row>
    <row r="16" spans="1:10" x14ac:dyDescent="0.25">
      <c r="A16" s="15"/>
      <c r="B16" s="17" t="s">
        <v>53</v>
      </c>
      <c r="C16" s="167">
        <f>ExerciceF!G$5</f>
        <v>0</v>
      </c>
      <c r="D16" s="181">
        <f>ExerciceF!K$5</f>
        <v>0</v>
      </c>
      <c r="E16" s="181">
        <f>ExerciceF!O$5</f>
        <v>0</v>
      </c>
      <c r="F16" s="182">
        <f>ExerciceF!S4</f>
        <v>0</v>
      </c>
      <c r="G16" s="15"/>
      <c r="H16" s="70"/>
      <c r="I16" s="15"/>
      <c r="J16" s="16"/>
    </row>
    <row r="17" spans="1:10" x14ac:dyDescent="0.25">
      <c r="A17" s="15"/>
      <c r="B17" s="17" t="s">
        <v>54</v>
      </c>
      <c r="C17" s="167">
        <f>ExerciceG!G$5</f>
        <v>0</v>
      </c>
      <c r="D17" s="181">
        <f>ExerciceG!J$5</f>
        <v>0</v>
      </c>
      <c r="E17" s="181">
        <f>ExerciceG!M$5</f>
        <v>0</v>
      </c>
      <c r="F17" s="182">
        <f>ExerciceG!P4</f>
        <v>0</v>
      </c>
      <c r="G17" s="15"/>
      <c r="H17" s="70"/>
      <c r="I17" s="15"/>
      <c r="J17" s="16"/>
    </row>
    <row r="18" spans="1:10" ht="15.75" thickBot="1" x14ac:dyDescent="0.3">
      <c r="A18" s="15"/>
      <c r="B18" s="123" t="s">
        <v>55</v>
      </c>
      <c r="C18" s="168">
        <f>ExerciceH!G$5</f>
        <v>0</v>
      </c>
      <c r="D18" s="183">
        <f>ExerciceH!L$5</f>
        <v>0</v>
      </c>
      <c r="E18" s="183">
        <f>ExerciceH!Q$5</f>
        <v>0</v>
      </c>
      <c r="F18" s="184">
        <f>ExerciceH!V4</f>
        <v>0</v>
      </c>
      <c r="G18" s="15"/>
      <c r="H18" s="70"/>
      <c r="I18" s="15"/>
      <c r="J18" s="16"/>
    </row>
    <row r="19" spans="1:10" x14ac:dyDescent="0.25">
      <c r="A19" s="15"/>
      <c r="B19" s="82"/>
      <c r="C19" s="15"/>
      <c r="D19" s="15"/>
      <c r="E19" s="15"/>
      <c r="F19" s="15"/>
      <c r="G19" s="15"/>
      <c r="H19" s="70"/>
      <c r="I19" s="15"/>
      <c r="J19" s="16"/>
    </row>
    <row r="20" spans="1:10" x14ac:dyDescent="0.25">
      <c r="A20" s="15"/>
      <c r="B20" s="82"/>
      <c r="C20" s="15"/>
      <c r="D20" s="15"/>
      <c r="E20" s="15"/>
      <c r="F20" s="15"/>
      <c r="G20" s="15"/>
      <c r="H20" s="70"/>
      <c r="I20" s="15"/>
      <c r="J20" s="16"/>
    </row>
    <row r="21" spans="1:10" x14ac:dyDescent="0.25">
      <c r="A21" s="15"/>
      <c r="B21" s="82"/>
      <c r="C21" s="15"/>
      <c r="D21" s="15"/>
      <c r="E21" s="15"/>
      <c r="F21" s="15"/>
      <c r="G21" s="15"/>
      <c r="H21" s="70"/>
      <c r="I21" s="15"/>
      <c r="J21" s="16"/>
    </row>
    <row r="22" spans="1:10" x14ac:dyDescent="0.25">
      <c r="A22" s="15"/>
      <c r="B22" s="82"/>
      <c r="C22" s="15"/>
      <c r="D22" s="15"/>
      <c r="E22" s="15"/>
      <c r="F22" s="15"/>
      <c r="G22" s="15"/>
      <c r="H22" s="70"/>
      <c r="I22" s="15"/>
      <c r="J22" s="16"/>
    </row>
    <row r="23" spans="1:10" x14ac:dyDescent="0.25">
      <c r="A23" s="15"/>
      <c r="B23" s="82"/>
      <c r="C23" s="15"/>
      <c r="D23" s="15"/>
      <c r="E23" s="15"/>
      <c r="F23" s="15"/>
      <c r="G23" s="15"/>
      <c r="H23" s="70"/>
      <c r="I23" s="15"/>
      <c r="J23" s="16"/>
    </row>
    <row r="24" spans="1:10" x14ac:dyDescent="0.25">
      <c r="A24" s="15"/>
      <c r="B24" s="82"/>
      <c r="C24" s="15"/>
      <c r="D24" s="15"/>
      <c r="E24" s="15"/>
      <c r="F24" s="15"/>
      <c r="G24" s="15"/>
      <c r="H24" s="70"/>
      <c r="I24" s="15"/>
      <c r="J24" s="16"/>
    </row>
    <row r="25" spans="1:10" x14ac:dyDescent="0.25">
      <c r="A25" s="15"/>
      <c r="B25" s="82"/>
      <c r="C25" s="15"/>
      <c r="D25" s="15"/>
      <c r="E25" s="15"/>
      <c r="F25" s="15"/>
      <c r="G25" s="15"/>
      <c r="H25" s="70"/>
      <c r="I25" s="15"/>
      <c r="J25" s="16"/>
    </row>
    <row r="26" spans="1:10" x14ac:dyDescent="0.25">
      <c r="A26" s="15"/>
      <c r="B26" s="82"/>
      <c r="C26" s="15"/>
      <c r="D26" s="15"/>
      <c r="E26" s="15"/>
      <c r="F26" s="15"/>
      <c r="G26" s="15"/>
      <c r="H26" s="70"/>
      <c r="I26" s="15"/>
      <c r="J26" s="16"/>
    </row>
    <row r="27" spans="1:10" x14ac:dyDescent="0.25">
      <c r="A27" s="15"/>
      <c r="B27" s="82"/>
      <c r="C27" s="15"/>
      <c r="D27" s="15"/>
      <c r="E27" s="15"/>
      <c r="F27" s="15"/>
      <c r="G27" s="15"/>
      <c r="H27" s="70"/>
      <c r="I27" s="15"/>
      <c r="J27" s="16"/>
    </row>
    <row r="28" spans="1:10" x14ac:dyDescent="0.25">
      <c r="A28" s="15"/>
      <c r="B28" s="82"/>
      <c r="C28" s="15"/>
      <c r="D28" s="15"/>
      <c r="E28" s="15"/>
      <c r="F28" s="15"/>
      <c r="G28" s="15"/>
      <c r="H28" s="70"/>
      <c r="I28" s="15"/>
      <c r="J28" s="16"/>
    </row>
    <row r="29" spans="1:10" x14ac:dyDescent="0.25">
      <c r="A29" s="15"/>
      <c r="B29" s="82"/>
      <c r="C29" s="15"/>
      <c r="D29" s="15"/>
      <c r="E29" s="15"/>
      <c r="F29" s="15"/>
      <c r="G29" s="15"/>
      <c r="H29" s="70"/>
      <c r="I29" s="15"/>
      <c r="J29" s="16"/>
    </row>
    <row r="30" spans="1:10" x14ac:dyDescent="0.25">
      <c r="A30" s="15"/>
      <c r="B30" s="82"/>
      <c r="C30" s="15"/>
      <c r="D30" s="15"/>
      <c r="E30" s="15"/>
      <c r="F30" s="15"/>
      <c r="G30" s="15"/>
      <c r="H30" s="70"/>
      <c r="I30" s="15"/>
      <c r="J30" s="16"/>
    </row>
    <row r="31" spans="1:10" x14ac:dyDescent="0.25">
      <c r="A31" s="15"/>
      <c r="B31" s="82"/>
      <c r="C31" s="15"/>
      <c r="D31" s="15"/>
      <c r="E31" s="15"/>
      <c r="F31" s="15"/>
      <c r="G31" s="15"/>
      <c r="H31" s="70"/>
      <c r="I31" s="15"/>
      <c r="J31" s="16"/>
    </row>
    <row r="32" spans="1:10" x14ac:dyDescent="0.25">
      <c r="A32" s="15"/>
      <c r="B32" s="82"/>
      <c r="C32" s="15"/>
      <c r="D32" s="15"/>
      <c r="E32" s="15"/>
      <c r="F32" s="15"/>
      <c r="G32" s="15"/>
      <c r="H32" s="70"/>
      <c r="I32" s="15"/>
      <c r="J32" s="16"/>
    </row>
    <row r="33" spans="1:10" x14ac:dyDescent="0.25">
      <c r="A33" s="15"/>
      <c r="B33" s="82"/>
      <c r="C33" s="15"/>
      <c r="D33" s="15"/>
      <c r="E33" s="15"/>
      <c r="F33" s="15"/>
      <c r="G33" s="15"/>
      <c r="H33" s="70"/>
      <c r="I33" s="15"/>
      <c r="J33" s="16"/>
    </row>
    <row r="34" spans="1:10" x14ac:dyDescent="0.25">
      <c r="A34" s="15"/>
      <c r="B34" s="82"/>
      <c r="C34" s="15"/>
      <c r="D34" s="15"/>
      <c r="E34" s="83"/>
      <c r="F34" s="83"/>
      <c r="G34" s="15"/>
      <c r="H34" s="70"/>
      <c r="I34" s="15"/>
      <c r="J34" s="16"/>
    </row>
    <row r="35" spans="1:10" x14ac:dyDescent="0.25">
      <c r="A35" s="15"/>
      <c r="B35" s="15"/>
      <c r="C35" s="15"/>
      <c r="D35" s="84"/>
      <c r="E35" s="18" t="s">
        <v>19</v>
      </c>
      <c r="F35" s="98">
        <f>SUM(F11:F34)</f>
        <v>0</v>
      </c>
      <c r="G35" s="69"/>
      <c r="H35" s="15"/>
      <c r="I35" s="15"/>
      <c r="J35" s="16"/>
    </row>
    <row r="36" spans="1:10" x14ac:dyDescent="0.25">
      <c r="A36" s="15"/>
      <c r="B36" s="15"/>
      <c r="C36" s="15"/>
      <c r="D36" s="15"/>
      <c r="E36" s="19"/>
      <c r="F36" s="74"/>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310" t="str">
        <f>IF(ISBLANK(Résultats!C4),"",Résultats!C4)</f>
        <v/>
      </c>
      <c r="C47" s="311"/>
      <c r="D47" s="312"/>
      <c r="E47" s="15"/>
      <c r="F47" s="301"/>
      <c r="G47" s="302"/>
      <c r="H47" s="303"/>
      <c r="I47" s="15"/>
      <c r="J47" s="16"/>
    </row>
    <row r="48" spans="1:10" x14ac:dyDescent="0.25">
      <c r="A48" s="14"/>
      <c r="B48" s="15"/>
      <c r="C48" s="15"/>
      <c r="D48" s="15"/>
      <c r="E48" s="15"/>
      <c r="F48" s="304"/>
      <c r="G48" s="305"/>
      <c r="H48" s="306"/>
      <c r="I48" s="15"/>
      <c r="J48" s="16"/>
    </row>
    <row r="49" spans="1:10" x14ac:dyDescent="0.25">
      <c r="A49" s="14"/>
      <c r="B49" s="15"/>
      <c r="C49" s="15"/>
      <c r="D49" s="15"/>
      <c r="E49" s="15"/>
      <c r="F49" s="304"/>
      <c r="G49" s="305"/>
      <c r="H49" s="306"/>
      <c r="I49" s="15"/>
      <c r="J49" s="16"/>
    </row>
    <row r="50" spans="1:10" x14ac:dyDescent="0.25">
      <c r="A50" s="14"/>
      <c r="B50" s="15"/>
      <c r="C50" s="15"/>
      <c r="D50" s="15"/>
      <c r="E50" s="15"/>
      <c r="F50" s="304"/>
      <c r="G50" s="305"/>
      <c r="H50" s="306"/>
      <c r="I50" s="15"/>
      <c r="J50" s="16"/>
    </row>
    <row r="51" spans="1:10" ht="15.75" thickBot="1" x14ac:dyDescent="0.3">
      <c r="A51" s="14"/>
      <c r="B51" s="15"/>
      <c r="C51" s="15"/>
      <c r="D51" s="15"/>
      <c r="E51" s="15"/>
      <c r="F51" s="307"/>
      <c r="G51" s="308"/>
      <c r="H51" s="309"/>
      <c r="I51" s="15"/>
      <c r="J51" s="16"/>
    </row>
    <row r="52" spans="1:10" ht="15.75" thickBot="1" x14ac:dyDescent="0.3">
      <c r="A52" s="58" t="s">
        <v>18</v>
      </c>
      <c r="B52" s="20"/>
      <c r="C52" s="20"/>
      <c r="D52" s="20"/>
      <c r="E52" s="20"/>
      <c r="F52" s="20"/>
      <c r="G52" s="20"/>
      <c r="H52" s="20"/>
      <c r="I52" s="20"/>
      <c r="J52" s="21"/>
    </row>
  </sheetData>
  <sheetProtection algorithmName="SHA-512" hashValue="B7nm8EyIGLHwP28t2zAzV2M8yZlgV5wpplPSL5hLt/DOao6qTnzsxtSZA6hKdnp5TsMSHpd4ZMeeVPNQkMCykg==" saltValue="TWVQFbKiJ7zoXemSlY6WH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F302-138A-4FA6-AF63-78B0809231D7}">
  <sheetPr codeName="Feuil14">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8" t="s">
        <v>59</v>
      </c>
      <c r="B1" s="329"/>
      <c r="C1" s="329"/>
      <c r="D1" s="329"/>
      <c r="E1" s="329"/>
      <c r="F1" s="329"/>
      <c r="G1" s="329"/>
      <c r="H1" s="329"/>
      <c r="I1" s="329"/>
      <c r="J1" s="330"/>
    </row>
    <row r="2" spans="1:10" ht="15.75" thickBot="1" x14ac:dyDescent="0.3">
      <c r="A2" s="22" t="s">
        <v>0</v>
      </c>
      <c r="B2" s="316" t="str">
        <f>IF(ISBLANK(Résultats!A10),"",Résultats!A10)</f>
        <v/>
      </c>
      <c r="C2" s="320"/>
      <c r="D2" s="320"/>
      <c r="E2" s="320"/>
      <c r="F2" s="317"/>
      <c r="G2" s="23" t="s">
        <v>1</v>
      </c>
      <c r="H2" s="23"/>
      <c r="I2" s="316" t="str">
        <f>IF(ISBLANK(Résultats!D10),"",Résultats!D10)</f>
        <v/>
      </c>
      <c r="J2" s="317"/>
    </row>
    <row r="3" spans="1:10" ht="15.75" thickBot="1" x14ac:dyDescent="0.3">
      <c r="A3" s="22" t="s">
        <v>2</v>
      </c>
      <c r="B3" s="23"/>
      <c r="C3" s="316" t="str">
        <f>IF(ISBLANK(Résultats!G10),"",Résultats!G10)</f>
        <v/>
      </c>
      <c r="D3" s="320"/>
      <c r="E3" s="320"/>
      <c r="F3" s="317"/>
      <c r="G3" s="331" t="s">
        <v>17</v>
      </c>
      <c r="H3" s="332"/>
      <c r="I3" s="318" t="str">
        <f>IF(ISBLANK(Résultats!F10),"","moins de 21ans")</f>
        <v/>
      </c>
      <c r="J3" s="319"/>
    </row>
    <row r="4" spans="1:10" ht="15.75" thickBot="1" x14ac:dyDescent="0.3">
      <c r="A4" s="22" t="s">
        <v>4</v>
      </c>
      <c r="B4" s="23"/>
      <c r="C4" s="316" t="str">
        <f>IF(ISBLANK(Résultats!C2),"",(Résultats!C2))</f>
        <v/>
      </c>
      <c r="D4" s="320"/>
      <c r="E4" s="320"/>
      <c r="F4" s="317"/>
      <c r="G4" s="23" t="s">
        <v>9</v>
      </c>
      <c r="H4" s="23"/>
      <c r="I4" s="318" t="str">
        <f>IF(ISBLANK(Résultats!J2),"",Résultats!J2)</f>
        <v/>
      </c>
      <c r="J4" s="319"/>
    </row>
    <row r="5" spans="1:10" x14ac:dyDescent="0.25">
      <c r="A5" s="22" t="s">
        <v>39</v>
      </c>
      <c r="B5" s="23"/>
      <c r="C5" s="23"/>
      <c r="D5" s="23"/>
      <c r="E5" s="23"/>
      <c r="F5" s="23"/>
      <c r="G5" s="23"/>
      <c r="H5" s="23"/>
      <c r="I5" s="40"/>
      <c r="J5" s="24"/>
    </row>
    <row r="6" spans="1:10" ht="17.25" x14ac:dyDescent="0.25">
      <c r="A6" s="104" t="s">
        <v>41</v>
      </c>
      <c r="B6" s="23"/>
      <c r="C6" s="23"/>
      <c r="D6" s="23"/>
      <c r="E6" s="23"/>
      <c r="F6" s="23"/>
      <c r="G6" s="23"/>
      <c r="H6" s="23"/>
      <c r="I6" s="23"/>
      <c r="J6" s="24"/>
    </row>
    <row r="7" spans="1:10" ht="17.25" x14ac:dyDescent="0.25">
      <c r="A7" s="104" t="s">
        <v>65</v>
      </c>
      <c r="B7" s="23"/>
      <c r="C7" s="23"/>
      <c r="D7" s="23"/>
      <c r="E7" s="23"/>
      <c r="F7" s="23"/>
      <c r="G7" s="23"/>
      <c r="H7" s="23"/>
      <c r="I7" s="23"/>
      <c r="J7" s="24"/>
    </row>
    <row r="8" spans="1:10" ht="17.25" x14ac:dyDescent="0.25">
      <c r="A8" s="104" t="s">
        <v>67</v>
      </c>
      <c r="B8" s="23"/>
      <c r="C8" s="23"/>
      <c r="D8" s="23"/>
      <c r="E8" s="23"/>
      <c r="F8" s="23"/>
      <c r="G8" s="23"/>
      <c r="H8" s="23"/>
      <c r="I8" s="23"/>
      <c r="J8" s="24"/>
    </row>
    <row r="9" spans="1:10" ht="15.75" thickBot="1" x14ac:dyDescent="0.3">
      <c r="A9" s="22"/>
      <c r="B9" s="23"/>
      <c r="C9" s="23"/>
      <c r="D9" s="23"/>
      <c r="E9" s="23"/>
      <c r="F9" s="23"/>
      <c r="G9" s="23"/>
      <c r="H9" s="23"/>
      <c r="I9" s="23"/>
      <c r="J9" s="24"/>
    </row>
    <row r="10" spans="1:10" ht="45" x14ac:dyDescent="0.25">
      <c r="A10" s="23"/>
      <c r="B10" s="116" t="s">
        <v>47</v>
      </c>
      <c r="C10" s="117" t="s">
        <v>43</v>
      </c>
      <c r="D10" s="117" t="s">
        <v>44</v>
      </c>
      <c r="E10" s="117" t="s">
        <v>46</v>
      </c>
      <c r="F10" s="118" t="s">
        <v>24</v>
      </c>
      <c r="G10" s="109"/>
      <c r="H10" s="65"/>
      <c r="I10" s="23"/>
      <c r="J10" s="24"/>
    </row>
    <row r="11" spans="1:10" x14ac:dyDescent="0.25">
      <c r="A11" s="23"/>
      <c r="B11" s="25" t="s">
        <v>48</v>
      </c>
      <c r="C11" s="165">
        <f>ExerciceA!G$7</f>
        <v>0</v>
      </c>
      <c r="D11" s="177">
        <f>ExerciceA!K$7</f>
        <v>0</v>
      </c>
      <c r="E11" s="177">
        <f>ExerciceA!O$7</f>
        <v>0</v>
      </c>
      <c r="F11" s="178">
        <f>ExerciceA!S6</f>
        <v>0</v>
      </c>
      <c r="G11" s="23"/>
      <c r="H11" s="67"/>
      <c r="I11" s="23"/>
      <c r="J11" s="24"/>
    </row>
    <row r="12" spans="1:10" x14ac:dyDescent="0.25">
      <c r="A12" s="23"/>
      <c r="B12" s="25" t="s">
        <v>49</v>
      </c>
      <c r="C12" s="165">
        <f>ExerciceB!G$7</f>
        <v>0</v>
      </c>
      <c r="D12" s="177">
        <f>ExerciceB!K$7</f>
        <v>0</v>
      </c>
      <c r="E12" s="177">
        <f>ExerciceB!O$7</f>
        <v>0</v>
      </c>
      <c r="F12" s="178">
        <f>ExerciceB!S6</f>
        <v>0</v>
      </c>
      <c r="G12" s="23"/>
      <c r="H12" s="67"/>
      <c r="I12" s="23"/>
      <c r="J12" s="24"/>
    </row>
    <row r="13" spans="1:10" x14ac:dyDescent="0.25">
      <c r="A13" s="23"/>
      <c r="B13" s="25" t="s">
        <v>50</v>
      </c>
      <c r="C13" s="165">
        <f>ExerciceC!G$7</f>
        <v>0</v>
      </c>
      <c r="D13" s="177">
        <f>ExerciceC!K$7</f>
        <v>0</v>
      </c>
      <c r="E13" s="177">
        <f>ExerciceC!O$7</f>
        <v>0</v>
      </c>
      <c r="F13" s="178">
        <f>ExerciceC!S6</f>
        <v>0</v>
      </c>
      <c r="G13" s="23"/>
      <c r="H13" s="67"/>
      <c r="I13" s="23"/>
      <c r="J13" s="24"/>
    </row>
    <row r="14" spans="1:10" x14ac:dyDescent="0.25">
      <c r="A14" s="23"/>
      <c r="B14" s="25" t="s">
        <v>51</v>
      </c>
      <c r="C14" s="165">
        <f>ExerciceD!G$7</f>
        <v>0</v>
      </c>
      <c r="D14" s="177">
        <f>ExerciceD!K$7</f>
        <v>0</v>
      </c>
      <c r="E14" s="177">
        <f>ExerciceD!O$7</f>
        <v>0</v>
      </c>
      <c r="F14" s="178">
        <f>ExerciceD!S6</f>
        <v>0</v>
      </c>
      <c r="G14" s="23"/>
      <c r="H14" s="67"/>
      <c r="I14" s="23"/>
      <c r="J14" s="24"/>
    </row>
    <row r="15" spans="1:10" x14ac:dyDescent="0.25">
      <c r="A15" s="23"/>
      <c r="B15" s="25" t="s">
        <v>52</v>
      </c>
      <c r="C15" s="165">
        <f>ExerciceE!G$7</f>
        <v>0</v>
      </c>
      <c r="D15" s="177">
        <f>ExerciceE!K$7</f>
        <v>0</v>
      </c>
      <c r="E15" s="177">
        <f>ExerciceE!O$7</f>
        <v>0</v>
      </c>
      <c r="F15" s="178">
        <f>ExerciceE!S6</f>
        <v>0</v>
      </c>
      <c r="G15" s="23"/>
      <c r="H15" s="67"/>
      <c r="I15" s="23"/>
      <c r="J15" s="24"/>
    </row>
    <row r="16" spans="1:10" x14ac:dyDescent="0.25">
      <c r="A16" s="23"/>
      <c r="B16" s="25" t="s">
        <v>53</v>
      </c>
      <c r="C16" s="165">
        <f>ExerciceF!G$7</f>
        <v>0</v>
      </c>
      <c r="D16" s="177">
        <f>ExerciceF!K$7</f>
        <v>0</v>
      </c>
      <c r="E16" s="177">
        <f>ExerciceF!O$7</f>
        <v>0</v>
      </c>
      <c r="F16" s="178">
        <f>ExerciceF!S6</f>
        <v>0</v>
      </c>
      <c r="G16" s="23"/>
      <c r="H16" s="67"/>
      <c r="I16" s="23"/>
      <c r="J16" s="24"/>
    </row>
    <row r="17" spans="1:10" x14ac:dyDescent="0.25">
      <c r="A17" s="23"/>
      <c r="B17" s="25" t="s">
        <v>54</v>
      </c>
      <c r="C17" s="165">
        <f>ExerciceG!G$7</f>
        <v>0</v>
      </c>
      <c r="D17" s="177">
        <f>ExerciceG!J$7</f>
        <v>0</v>
      </c>
      <c r="E17" s="177">
        <f>ExerciceG!M$7</f>
        <v>0</v>
      </c>
      <c r="F17" s="178">
        <f>ExerciceG!P6</f>
        <v>0</v>
      </c>
      <c r="G17" s="23"/>
      <c r="H17" s="67"/>
      <c r="I17" s="23"/>
      <c r="J17" s="24"/>
    </row>
    <row r="18" spans="1:10" ht="15.75" thickBot="1" x14ac:dyDescent="0.3">
      <c r="A18" s="23"/>
      <c r="B18" s="119" t="s">
        <v>55</v>
      </c>
      <c r="C18" s="166">
        <f>ExerciceH!G$7</f>
        <v>0</v>
      </c>
      <c r="D18" s="179">
        <f>ExerciceH!L$7</f>
        <v>0</v>
      </c>
      <c r="E18" s="179">
        <f>ExerciceH!Q$7</f>
        <v>0</v>
      </c>
      <c r="F18" s="180">
        <f>ExerciceH!V6</f>
        <v>0</v>
      </c>
      <c r="G18" s="23"/>
      <c r="H18" s="67"/>
      <c r="I18" s="23"/>
      <c r="J18" s="24"/>
    </row>
    <row r="19" spans="1:10" x14ac:dyDescent="0.25">
      <c r="A19" s="23"/>
      <c r="B19" s="85"/>
      <c r="C19" s="23"/>
      <c r="D19" s="23"/>
      <c r="E19" s="23"/>
      <c r="F19" s="23"/>
      <c r="G19" s="23"/>
      <c r="H19" s="67"/>
      <c r="I19" s="23"/>
      <c r="J19" s="24"/>
    </row>
    <row r="20" spans="1:10" x14ac:dyDescent="0.25">
      <c r="A20" s="23"/>
      <c r="B20" s="85"/>
      <c r="C20" s="23"/>
      <c r="D20" s="23"/>
      <c r="E20" s="23"/>
      <c r="F20" s="23"/>
      <c r="G20" s="23"/>
      <c r="H20" s="67"/>
      <c r="I20" s="23"/>
      <c r="J20" s="24"/>
    </row>
    <row r="21" spans="1:10" x14ac:dyDescent="0.25">
      <c r="A21" s="23"/>
      <c r="B21" s="85"/>
      <c r="C21" s="23"/>
      <c r="D21" s="23"/>
      <c r="E21" s="23"/>
      <c r="F21" s="23"/>
      <c r="G21" s="23"/>
      <c r="H21" s="67"/>
      <c r="I21" s="23"/>
      <c r="J21" s="24"/>
    </row>
    <row r="22" spans="1:10" x14ac:dyDescent="0.25">
      <c r="A22" s="23"/>
      <c r="B22" s="85"/>
      <c r="C22" s="23"/>
      <c r="D22" s="23"/>
      <c r="E22" s="23"/>
      <c r="F22" s="23"/>
      <c r="G22" s="23"/>
      <c r="H22" s="67"/>
      <c r="I22" s="23"/>
      <c r="J22" s="24"/>
    </row>
    <row r="23" spans="1:10" x14ac:dyDescent="0.25">
      <c r="A23" s="23"/>
      <c r="B23" s="85"/>
      <c r="C23" s="23"/>
      <c r="D23" s="23"/>
      <c r="E23" s="23"/>
      <c r="F23" s="23"/>
      <c r="G23" s="23"/>
      <c r="H23" s="67"/>
      <c r="I23" s="23"/>
      <c r="J23" s="24"/>
    </row>
    <row r="24" spans="1:10" x14ac:dyDescent="0.25">
      <c r="A24" s="23"/>
      <c r="B24" s="85"/>
      <c r="C24" s="23"/>
      <c r="D24" s="23"/>
      <c r="E24" s="23"/>
      <c r="F24" s="23"/>
      <c r="G24" s="23"/>
      <c r="H24" s="67"/>
      <c r="I24" s="23"/>
      <c r="J24" s="24"/>
    </row>
    <row r="25" spans="1:10" x14ac:dyDescent="0.25">
      <c r="A25" s="23"/>
      <c r="B25" s="85"/>
      <c r="C25" s="23"/>
      <c r="D25" s="23"/>
      <c r="E25" s="23"/>
      <c r="F25" s="23"/>
      <c r="G25" s="23"/>
      <c r="H25" s="67"/>
      <c r="I25" s="23"/>
      <c r="J25" s="24"/>
    </row>
    <row r="26" spans="1:10" x14ac:dyDescent="0.25">
      <c r="A26" s="23"/>
      <c r="B26" s="85"/>
      <c r="C26" s="23"/>
      <c r="D26" s="23"/>
      <c r="E26" s="23"/>
      <c r="F26" s="23"/>
      <c r="G26" s="23"/>
      <c r="H26" s="67"/>
      <c r="I26" s="23"/>
      <c r="J26" s="24"/>
    </row>
    <row r="27" spans="1:10" x14ac:dyDescent="0.25">
      <c r="A27" s="23"/>
      <c r="B27" s="85"/>
      <c r="C27" s="23"/>
      <c r="D27" s="23"/>
      <c r="E27" s="23"/>
      <c r="F27" s="23"/>
      <c r="G27" s="23"/>
      <c r="H27" s="67"/>
      <c r="I27" s="23"/>
      <c r="J27" s="24"/>
    </row>
    <row r="28" spans="1:10" x14ac:dyDescent="0.25">
      <c r="A28" s="23"/>
      <c r="B28" s="85"/>
      <c r="C28" s="23"/>
      <c r="D28" s="23"/>
      <c r="E28" s="23"/>
      <c r="F28" s="23"/>
      <c r="G28" s="23"/>
      <c r="H28" s="67"/>
      <c r="I28" s="23"/>
      <c r="J28" s="24"/>
    </row>
    <row r="29" spans="1:10" x14ac:dyDescent="0.25">
      <c r="A29" s="23"/>
      <c r="B29" s="85"/>
      <c r="C29" s="23"/>
      <c r="D29" s="23"/>
      <c r="E29" s="23"/>
      <c r="F29" s="23"/>
      <c r="G29" s="23"/>
      <c r="H29" s="67"/>
      <c r="I29" s="23"/>
      <c r="J29" s="24"/>
    </row>
    <row r="30" spans="1:10" x14ac:dyDescent="0.25">
      <c r="A30" s="23"/>
      <c r="B30" s="85"/>
      <c r="C30" s="23"/>
      <c r="D30" s="23"/>
      <c r="E30" s="23"/>
      <c r="F30" s="23"/>
      <c r="G30" s="23"/>
      <c r="H30" s="67"/>
      <c r="I30" s="23"/>
      <c r="J30" s="24"/>
    </row>
    <row r="31" spans="1:10" x14ac:dyDescent="0.25">
      <c r="A31" s="23"/>
      <c r="B31" s="85"/>
      <c r="C31" s="23"/>
      <c r="D31" s="23"/>
      <c r="E31" s="23"/>
      <c r="F31" s="23"/>
      <c r="G31" s="23"/>
      <c r="H31" s="67"/>
      <c r="I31" s="23"/>
      <c r="J31" s="24"/>
    </row>
    <row r="32" spans="1:10" x14ac:dyDescent="0.25">
      <c r="A32" s="23"/>
      <c r="B32" s="85"/>
      <c r="C32" s="23"/>
      <c r="D32" s="23"/>
      <c r="E32" s="23"/>
      <c r="F32" s="23"/>
      <c r="G32" s="23"/>
      <c r="H32" s="67"/>
      <c r="I32" s="23"/>
      <c r="J32" s="24"/>
    </row>
    <row r="33" spans="1:10" x14ac:dyDescent="0.25">
      <c r="A33" s="23"/>
      <c r="B33" s="85"/>
      <c r="C33" s="23"/>
      <c r="D33" s="23"/>
      <c r="E33" s="23"/>
      <c r="F33" s="23"/>
      <c r="G33" s="23"/>
      <c r="H33" s="67"/>
      <c r="I33" s="23"/>
      <c r="J33" s="24"/>
    </row>
    <row r="34" spans="1:10" x14ac:dyDescent="0.25">
      <c r="A34" s="23"/>
      <c r="B34" s="85"/>
      <c r="C34" s="23"/>
      <c r="D34" s="23"/>
      <c r="E34" s="86"/>
      <c r="F34" s="86"/>
      <c r="G34" s="23"/>
      <c r="H34" s="67"/>
      <c r="I34" s="23"/>
      <c r="J34" s="24"/>
    </row>
    <row r="35" spans="1:10" x14ac:dyDescent="0.25">
      <c r="A35" s="23"/>
      <c r="B35" s="23"/>
      <c r="C35" s="23"/>
      <c r="D35" s="87"/>
      <c r="E35" s="26" t="s">
        <v>19</v>
      </c>
      <c r="F35" s="95">
        <f>SUM(F11:F34)</f>
        <v>0</v>
      </c>
      <c r="G35" s="66"/>
      <c r="H35" s="23"/>
      <c r="I35" s="23"/>
      <c r="J35" s="24"/>
    </row>
    <row r="36" spans="1:10" x14ac:dyDescent="0.25">
      <c r="A36" s="23"/>
      <c r="B36" s="23"/>
      <c r="C36" s="23"/>
      <c r="D36" s="23"/>
      <c r="E36" s="27"/>
      <c r="F36" s="73"/>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310" t="str">
        <f>IF(ISBLANK(Résultats!C4),"",Résultats!C4)</f>
        <v/>
      </c>
      <c r="C47" s="311"/>
      <c r="D47" s="312"/>
      <c r="E47" s="23"/>
      <c r="F47" s="301"/>
      <c r="G47" s="302"/>
      <c r="H47" s="303"/>
      <c r="I47" s="23"/>
      <c r="J47" s="24"/>
    </row>
    <row r="48" spans="1:10" x14ac:dyDescent="0.25">
      <c r="A48" s="22"/>
      <c r="B48" s="23"/>
      <c r="C48" s="23"/>
      <c r="D48" s="23"/>
      <c r="E48" s="23"/>
      <c r="F48" s="304"/>
      <c r="G48" s="305"/>
      <c r="H48" s="306"/>
      <c r="I48" s="23"/>
      <c r="J48" s="24"/>
    </row>
    <row r="49" spans="1:10" x14ac:dyDescent="0.25">
      <c r="A49" s="22"/>
      <c r="B49" s="23"/>
      <c r="C49" s="23"/>
      <c r="D49" s="23"/>
      <c r="E49" s="23"/>
      <c r="F49" s="304"/>
      <c r="G49" s="305"/>
      <c r="H49" s="306"/>
      <c r="I49" s="23"/>
      <c r="J49" s="24"/>
    </row>
    <row r="50" spans="1:10" x14ac:dyDescent="0.25">
      <c r="A50" s="22"/>
      <c r="B50" s="23"/>
      <c r="C50" s="23"/>
      <c r="D50" s="23"/>
      <c r="E50" s="23"/>
      <c r="F50" s="304"/>
      <c r="G50" s="305"/>
      <c r="H50" s="306"/>
      <c r="I50" s="23"/>
      <c r="J50" s="24"/>
    </row>
    <row r="51" spans="1:10" ht="15.75" thickBot="1" x14ac:dyDescent="0.3">
      <c r="A51" s="22"/>
      <c r="B51" s="23"/>
      <c r="C51" s="23"/>
      <c r="D51" s="23"/>
      <c r="E51" s="23"/>
      <c r="F51" s="307"/>
      <c r="G51" s="308"/>
      <c r="H51" s="309"/>
      <c r="I51" s="23"/>
      <c r="J51" s="24"/>
    </row>
    <row r="52" spans="1:10" ht="15.75" thickBot="1" x14ac:dyDescent="0.3">
      <c r="A52" s="57" t="s">
        <v>18</v>
      </c>
      <c r="B52" s="28"/>
      <c r="C52" s="28"/>
      <c r="D52" s="28"/>
      <c r="E52" s="28"/>
      <c r="F52" s="28"/>
      <c r="G52" s="28"/>
      <c r="H52" s="28"/>
      <c r="I52" s="28"/>
      <c r="J52" s="29"/>
    </row>
  </sheetData>
  <sheetProtection algorithmName="SHA-512" hashValue="dOGI3FB05S3ULwqch2zpsERNq8o5bW6ZvoOayLUWo57KzDASxym5AhIW0JHoTio1CEHwcUOLdD/g89Ekz01Lgg==" saltValue="pVx4eSuKK/r6/6s3B3DRFA=="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E0568-F22B-4E4D-B87E-54C64BDDEAFF}">
  <sheetPr codeName="Feuil15">
    <tabColor theme="4" tint="0.79998168889431442"/>
  </sheetPr>
  <dimension ref="A1:J52"/>
  <sheetViews>
    <sheetView zoomScaleNormal="100"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33" t="s">
        <v>59</v>
      </c>
      <c r="B1" s="334"/>
      <c r="C1" s="334"/>
      <c r="D1" s="334"/>
      <c r="E1" s="334"/>
      <c r="F1" s="334"/>
      <c r="G1" s="334"/>
      <c r="H1" s="334"/>
      <c r="I1" s="334"/>
      <c r="J1" s="335"/>
    </row>
    <row r="2" spans="1:10" ht="15.75" thickBot="1" x14ac:dyDescent="0.3">
      <c r="A2" s="30" t="s">
        <v>0</v>
      </c>
      <c r="B2" s="316" t="str">
        <f>IF(ISBLANK(Résultats!A11),"",Résultats!A11)</f>
        <v/>
      </c>
      <c r="C2" s="320"/>
      <c r="D2" s="320"/>
      <c r="E2" s="320"/>
      <c r="F2" s="317"/>
      <c r="G2" s="31" t="s">
        <v>1</v>
      </c>
      <c r="H2" s="31"/>
      <c r="I2" s="316" t="str">
        <f>IF(ISBLANK(Résultats!D11),"",Résultats!D11)</f>
        <v/>
      </c>
      <c r="J2" s="317"/>
    </row>
    <row r="3" spans="1:10" ht="15.75" thickBot="1" x14ac:dyDescent="0.3">
      <c r="A3" s="30" t="s">
        <v>2</v>
      </c>
      <c r="B3" s="31"/>
      <c r="C3" s="316" t="str">
        <f>IF(ISBLANK(Résultats!G11),"",Résultats!G11)</f>
        <v/>
      </c>
      <c r="D3" s="320"/>
      <c r="E3" s="320"/>
      <c r="F3" s="317"/>
      <c r="G3" s="336" t="s">
        <v>17</v>
      </c>
      <c r="H3" s="337"/>
      <c r="I3" s="318" t="str">
        <f>IF(ISBLANK(Résultats!F11),"","moins de 21ans")</f>
        <v/>
      </c>
      <c r="J3" s="319"/>
    </row>
    <row r="4" spans="1:10" ht="15.75" thickBot="1" x14ac:dyDescent="0.3">
      <c r="A4" s="30" t="s">
        <v>4</v>
      </c>
      <c r="B4" s="31"/>
      <c r="C4" s="316" t="str">
        <f>IF(ISBLANK(Résultats!C2),"",(Résultats!C2))</f>
        <v/>
      </c>
      <c r="D4" s="320"/>
      <c r="E4" s="320"/>
      <c r="F4" s="317"/>
      <c r="G4" s="31" t="s">
        <v>9</v>
      </c>
      <c r="H4" s="31"/>
      <c r="I4" s="318" t="str">
        <f>IF(ISBLANK(Résultats!J2),"",Résultats!J2)</f>
        <v/>
      </c>
      <c r="J4" s="319"/>
    </row>
    <row r="5" spans="1:10" x14ac:dyDescent="0.25">
      <c r="A5" s="30" t="s">
        <v>39</v>
      </c>
      <c r="B5" s="31"/>
      <c r="C5" s="31"/>
      <c r="D5" s="31"/>
      <c r="E5" s="31"/>
      <c r="F5" s="31"/>
      <c r="G5" s="31"/>
      <c r="H5" s="31"/>
      <c r="I5" s="39"/>
      <c r="J5" s="32"/>
    </row>
    <row r="6" spans="1:10" ht="17.25" x14ac:dyDescent="0.25">
      <c r="A6" s="103" t="s">
        <v>41</v>
      </c>
      <c r="B6" s="31"/>
      <c r="C6" s="31"/>
      <c r="D6" s="31"/>
      <c r="E6" s="31"/>
      <c r="F6" s="31"/>
      <c r="G6" s="31"/>
      <c r="H6" s="31"/>
      <c r="I6" s="31"/>
      <c r="J6" s="32"/>
    </row>
    <row r="7" spans="1:10" ht="17.25" x14ac:dyDescent="0.25">
      <c r="A7" s="103" t="s">
        <v>65</v>
      </c>
      <c r="B7" s="31"/>
      <c r="C7" s="31"/>
      <c r="D7" s="31"/>
      <c r="E7" s="31"/>
      <c r="F7" s="31"/>
      <c r="G7" s="31"/>
      <c r="H7" s="31"/>
      <c r="I7" s="31"/>
      <c r="J7" s="32"/>
    </row>
    <row r="8" spans="1:10" ht="17.25" x14ac:dyDescent="0.25">
      <c r="A8" s="103" t="s">
        <v>67</v>
      </c>
      <c r="B8" s="31"/>
      <c r="C8" s="31"/>
      <c r="D8" s="31"/>
      <c r="E8" s="31"/>
      <c r="F8" s="31"/>
      <c r="G8" s="31"/>
      <c r="H8" s="31"/>
      <c r="I8" s="31"/>
      <c r="J8" s="32"/>
    </row>
    <row r="9" spans="1:10" ht="15.75" thickBot="1" x14ac:dyDescent="0.3">
      <c r="A9" s="30"/>
      <c r="B9" s="31"/>
      <c r="C9" s="31"/>
      <c r="D9" s="31"/>
      <c r="E9" s="31"/>
      <c r="F9" s="31"/>
      <c r="G9" s="31"/>
      <c r="H9" s="31"/>
      <c r="I9" s="31"/>
      <c r="J9" s="32"/>
    </row>
    <row r="10" spans="1:10" ht="45" x14ac:dyDescent="0.25">
      <c r="A10" s="31"/>
      <c r="B10" s="112" t="s">
        <v>47</v>
      </c>
      <c r="C10" s="113" t="s">
        <v>43</v>
      </c>
      <c r="D10" s="113" t="s">
        <v>44</v>
      </c>
      <c r="E10" s="113" t="s">
        <v>46</v>
      </c>
      <c r="F10" s="114" t="s">
        <v>24</v>
      </c>
      <c r="G10" s="108"/>
      <c r="H10" s="62"/>
      <c r="I10" s="31"/>
      <c r="J10" s="32"/>
    </row>
    <row r="11" spans="1:10" x14ac:dyDescent="0.25">
      <c r="A11" s="31"/>
      <c r="B11" s="33" t="s">
        <v>48</v>
      </c>
      <c r="C11" s="163">
        <f>ExerciceA!G$9</f>
        <v>0</v>
      </c>
      <c r="D11" s="173">
        <f>ExerciceA!K$9</f>
        <v>0</v>
      </c>
      <c r="E11" s="173">
        <f>ExerciceA!O$9</f>
        <v>0</v>
      </c>
      <c r="F11" s="174">
        <f>ExerciceA!S8</f>
        <v>0</v>
      </c>
      <c r="G11" s="31"/>
      <c r="H11" s="64"/>
      <c r="I11" s="31"/>
      <c r="J11" s="32"/>
    </row>
    <row r="12" spans="1:10" x14ac:dyDescent="0.25">
      <c r="A12" s="31"/>
      <c r="B12" s="33" t="s">
        <v>49</v>
      </c>
      <c r="C12" s="163">
        <f>ExerciceB!G$9</f>
        <v>0</v>
      </c>
      <c r="D12" s="173">
        <f>ExerciceB!K$9</f>
        <v>0</v>
      </c>
      <c r="E12" s="173">
        <f>ExerciceB!O$9</f>
        <v>0</v>
      </c>
      <c r="F12" s="174">
        <f>ExerciceB!S8</f>
        <v>0</v>
      </c>
      <c r="G12" s="31"/>
      <c r="H12" s="64"/>
      <c r="I12" s="31"/>
      <c r="J12" s="32"/>
    </row>
    <row r="13" spans="1:10" x14ac:dyDescent="0.25">
      <c r="A13" s="31"/>
      <c r="B13" s="33" t="s">
        <v>50</v>
      </c>
      <c r="C13" s="163">
        <f>ExerciceC!G$9</f>
        <v>0</v>
      </c>
      <c r="D13" s="173">
        <f>ExerciceC!K$9</f>
        <v>0</v>
      </c>
      <c r="E13" s="173">
        <f>ExerciceC!O$9</f>
        <v>0</v>
      </c>
      <c r="F13" s="174">
        <f>ExerciceC!S8</f>
        <v>0</v>
      </c>
      <c r="G13" s="31"/>
      <c r="H13" s="64"/>
      <c r="I13" s="31"/>
      <c r="J13" s="32"/>
    </row>
    <row r="14" spans="1:10" x14ac:dyDescent="0.25">
      <c r="A14" s="31"/>
      <c r="B14" s="33" t="s">
        <v>51</v>
      </c>
      <c r="C14" s="163">
        <f>ExerciceD!G$9</f>
        <v>0</v>
      </c>
      <c r="D14" s="173">
        <f>ExerciceD!K$9</f>
        <v>0</v>
      </c>
      <c r="E14" s="173">
        <f>ExerciceD!O$9</f>
        <v>0</v>
      </c>
      <c r="F14" s="174">
        <f>ExerciceD!S8</f>
        <v>0</v>
      </c>
      <c r="G14" s="31"/>
      <c r="H14" s="64"/>
      <c r="I14" s="31"/>
      <c r="J14" s="32"/>
    </row>
    <row r="15" spans="1:10" x14ac:dyDescent="0.25">
      <c r="A15" s="31"/>
      <c r="B15" s="33" t="s">
        <v>52</v>
      </c>
      <c r="C15" s="163">
        <f>ExerciceE!G$9</f>
        <v>0</v>
      </c>
      <c r="D15" s="173">
        <f>ExerciceE!K$9</f>
        <v>0</v>
      </c>
      <c r="E15" s="173">
        <f>ExerciceE!O$9</f>
        <v>0</v>
      </c>
      <c r="F15" s="174">
        <f>ExerciceE!S8</f>
        <v>0</v>
      </c>
      <c r="G15" s="31"/>
      <c r="H15" s="64"/>
      <c r="I15" s="31"/>
      <c r="J15" s="32"/>
    </row>
    <row r="16" spans="1:10" x14ac:dyDescent="0.25">
      <c r="A16" s="31"/>
      <c r="B16" s="33" t="s">
        <v>53</v>
      </c>
      <c r="C16" s="163">
        <f>ExerciceF!G$9</f>
        <v>0</v>
      </c>
      <c r="D16" s="173">
        <f>ExerciceF!K$9</f>
        <v>0</v>
      </c>
      <c r="E16" s="173">
        <f>ExerciceF!O$9</f>
        <v>0</v>
      </c>
      <c r="F16" s="174">
        <f>ExerciceF!S8</f>
        <v>0</v>
      </c>
      <c r="G16" s="31"/>
      <c r="H16" s="64"/>
      <c r="I16" s="31"/>
      <c r="J16" s="32"/>
    </row>
    <row r="17" spans="1:10" x14ac:dyDescent="0.25">
      <c r="A17" s="31"/>
      <c r="B17" s="33" t="s">
        <v>54</v>
      </c>
      <c r="C17" s="163">
        <f>ExerciceG!G$9</f>
        <v>0</v>
      </c>
      <c r="D17" s="173">
        <f>ExerciceG!J$9</f>
        <v>0</v>
      </c>
      <c r="E17" s="173">
        <f>ExerciceG!M$9</f>
        <v>0</v>
      </c>
      <c r="F17" s="174">
        <f>ExerciceG!P8</f>
        <v>0</v>
      </c>
      <c r="G17" s="31"/>
      <c r="H17" s="64"/>
      <c r="I17" s="31"/>
      <c r="J17" s="32"/>
    </row>
    <row r="18" spans="1:10" ht="15.75" thickBot="1" x14ac:dyDescent="0.3">
      <c r="A18" s="31"/>
      <c r="B18" s="115" t="s">
        <v>55</v>
      </c>
      <c r="C18" s="164">
        <f>ExerciceH!G$9</f>
        <v>0</v>
      </c>
      <c r="D18" s="175">
        <f>ExerciceH!L$9</f>
        <v>0</v>
      </c>
      <c r="E18" s="175">
        <f>ExerciceH!Q$9</f>
        <v>0</v>
      </c>
      <c r="F18" s="176">
        <f>ExerciceH!V8</f>
        <v>0</v>
      </c>
      <c r="G18" s="31"/>
      <c r="H18" s="64"/>
      <c r="I18" s="31"/>
      <c r="J18" s="32"/>
    </row>
    <row r="19" spans="1:10" x14ac:dyDescent="0.25">
      <c r="A19" s="31"/>
      <c r="B19" s="88"/>
      <c r="C19" s="31"/>
      <c r="D19" s="31"/>
      <c r="E19" s="31"/>
      <c r="F19" s="31"/>
      <c r="G19" s="31"/>
      <c r="H19" s="64"/>
      <c r="I19" s="31"/>
      <c r="J19" s="32"/>
    </row>
    <row r="20" spans="1:10" x14ac:dyDescent="0.25">
      <c r="A20" s="31"/>
      <c r="B20" s="88"/>
      <c r="C20" s="31"/>
      <c r="D20" s="31"/>
      <c r="E20" s="31"/>
      <c r="F20" s="31"/>
      <c r="G20" s="31"/>
      <c r="H20" s="64"/>
      <c r="I20" s="31"/>
      <c r="J20" s="32"/>
    </row>
    <row r="21" spans="1:10" x14ac:dyDescent="0.25">
      <c r="A21" s="31"/>
      <c r="B21" s="88"/>
      <c r="C21" s="31"/>
      <c r="D21" s="31"/>
      <c r="E21" s="31"/>
      <c r="F21" s="31"/>
      <c r="G21" s="31"/>
      <c r="H21" s="64"/>
      <c r="I21" s="31"/>
      <c r="J21" s="32"/>
    </row>
    <row r="22" spans="1:10" x14ac:dyDescent="0.25">
      <c r="A22" s="31"/>
      <c r="B22" s="88"/>
      <c r="C22" s="31"/>
      <c r="D22" s="31"/>
      <c r="E22" s="31"/>
      <c r="F22" s="31"/>
      <c r="G22" s="31"/>
      <c r="H22" s="64"/>
      <c r="I22" s="31"/>
      <c r="J22" s="32"/>
    </row>
    <row r="23" spans="1:10" x14ac:dyDescent="0.25">
      <c r="A23" s="31"/>
      <c r="B23" s="88"/>
      <c r="C23" s="31"/>
      <c r="D23" s="31"/>
      <c r="E23" s="31"/>
      <c r="F23" s="31"/>
      <c r="G23" s="31"/>
      <c r="H23" s="64"/>
      <c r="I23" s="31"/>
      <c r="J23" s="32"/>
    </row>
    <row r="24" spans="1:10" x14ac:dyDescent="0.25">
      <c r="A24" s="31"/>
      <c r="B24" s="88"/>
      <c r="C24" s="31"/>
      <c r="D24" s="31"/>
      <c r="E24" s="31"/>
      <c r="F24" s="31"/>
      <c r="G24" s="31"/>
      <c r="H24" s="64"/>
      <c r="I24" s="31"/>
      <c r="J24" s="32"/>
    </row>
    <row r="25" spans="1:10" x14ac:dyDescent="0.25">
      <c r="A25" s="31"/>
      <c r="B25" s="88"/>
      <c r="C25" s="31"/>
      <c r="D25" s="31"/>
      <c r="E25" s="31"/>
      <c r="F25" s="31"/>
      <c r="G25" s="31"/>
      <c r="H25" s="64"/>
      <c r="I25" s="31"/>
      <c r="J25" s="32"/>
    </row>
    <row r="26" spans="1:10" x14ac:dyDescent="0.25">
      <c r="A26" s="31"/>
      <c r="B26" s="88"/>
      <c r="C26" s="31"/>
      <c r="D26" s="31"/>
      <c r="E26" s="31"/>
      <c r="F26" s="31"/>
      <c r="G26" s="31"/>
      <c r="H26" s="64"/>
      <c r="I26" s="31"/>
      <c r="J26" s="32"/>
    </row>
    <row r="27" spans="1:10" x14ac:dyDescent="0.25">
      <c r="A27" s="31"/>
      <c r="B27" s="88"/>
      <c r="C27" s="31"/>
      <c r="D27" s="31"/>
      <c r="E27" s="31"/>
      <c r="F27" s="31"/>
      <c r="G27" s="31"/>
      <c r="H27" s="64"/>
      <c r="I27" s="31"/>
      <c r="J27" s="32"/>
    </row>
    <row r="28" spans="1:10" x14ac:dyDescent="0.25">
      <c r="A28" s="31"/>
      <c r="B28" s="88"/>
      <c r="C28" s="31"/>
      <c r="D28" s="31"/>
      <c r="E28" s="31"/>
      <c r="F28" s="31"/>
      <c r="G28" s="31"/>
      <c r="H28" s="64"/>
      <c r="I28" s="31"/>
      <c r="J28" s="32"/>
    </row>
    <row r="29" spans="1:10" x14ac:dyDescent="0.25">
      <c r="A29" s="31"/>
      <c r="B29" s="88"/>
      <c r="C29" s="31"/>
      <c r="D29" s="31"/>
      <c r="E29" s="31"/>
      <c r="F29" s="31"/>
      <c r="G29" s="31"/>
      <c r="H29" s="64"/>
      <c r="I29" s="31"/>
      <c r="J29" s="32"/>
    </row>
    <row r="30" spans="1:10" x14ac:dyDescent="0.25">
      <c r="A30" s="31"/>
      <c r="B30" s="88"/>
      <c r="C30" s="31"/>
      <c r="D30" s="31"/>
      <c r="E30" s="31"/>
      <c r="F30" s="31"/>
      <c r="G30" s="31"/>
      <c r="H30" s="64"/>
      <c r="I30" s="31"/>
      <c r="J30" s="32"/>
    </row>
    <row r="31" spans="1:10" x14ac:dyDescent="0.25">
      <c r="A31" s="31"/>
      <c r="B31" s="88"/>
      <c r="C31" s="31"/>
      <c r="D31" s="31"/>
      <c r="E31" s="31"/>
      <c r="F31" s="31"/>
      <c r="G31" s="31"/>
      <c r="H31" s="64"/>
      <c r="I31" s="31"/>
      <c r="J31" s="32"/>
    </row>
    <row r="32" spans="1:10" x14ac:dyDescent="0.25">
      <c r="A32" s="31"/>
      <c r="B32" s="88"/>
      <c r="C32" s="31"/>
      <c r="D32" s="31"/>
      <c r="E32" s="31"/>
      <c r="F32" s="31"/>
      <c r="G32" s="31"/>
      <c r="H32" s="64"/>
      <c r="I32" s="31"/>
      <c r="J32" s="32"/>
    </row>
    <row r="33" spans="1:10" x14ac:dyDescent="0.25">
      <c r="A33" s="31"/>
      <c r="B33" s="88"/>
      <c r="C33" s="31"/>
      <c r="D33" s="31"/>
      <c r="E33" s="31"/>
      <c r="F33" s="31"/>
      <c r="G33" s="31"/>
      <c r="H33" s="64"/>
      <c r="I33" s="31"/>
      <c r="J33" s="32"/>
    </row>
    <row r="34" spans="1:10" x14ac:dyDescent="0.25">
      <c r="A34" s="31"/>
      <c r="B34" s="88"/>
      <c r="C34" s="31"/>
      <c r="D34" s="31"/>
      <c r="E34" s="89"/>
      <c r="F34" s="89"/>
      <c r="G34" s="31"/>
      <c r="H34" s="64"/>
      <c r="I34" s="31"/>
      <c r="J34" s="32"/>
    </row>
    <row r="35" spans="1:10" x14ac:dyDescent="0.25">
      <c r="A35" s="31"/>
      <c r="B35" s="31"/>
      <c r="C35" s="31"/>
      <c r="D35" s="90"/>
      <c r="E35" s="34" t="s">
        <v>19</v>
      </c>
      <c r="F35" s="97">
        <f>SUM(F11:F34)</f>
        <v>0</v>
      </c>
      <c r="G35" s="63"/>
      <c r="H35" s="31"/>
      <c r="I35" s="31"/>
      <c r="J35" s="32"/>
    </row>
    <row r="36" spans="1:10" x14ac:dyDescent="0.25">
      <c r="A36" s="31"/>
      <c r="B36" s="31"/>
      <c r="C36" s="31"/>
      <c r="D36" s="31"/>
      <c r="E36" s="35"/>
      <c r="F36" s="72"/>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310" t="str">
        <f>IF(ISBLANK(Résultats!C4),"",Résultats!C4)</f>
        <v/>
      </c>
      <c r="C47" s="311"/>
      <c r="D47" s="312"/>
      <c r="E47" s="31"/>
      <c r="F47" s="301"/>
      <c r="G47" s="302"/>
      <c r="H47" s="303"/>
      <c r="I47" s="31"/>
      <c r="J47" s="32"/>
    </row>
    <row r="48" spans="1:10" x14ac:dyDescent="0.25">
      <c r="A48" s="30"/>
      <c r="B48" s="31"/>
      <c r="C48" s="31"/>
      <c r="D48" s="31"/>
      <c r="E48" s="31"/>
      <c r="F48" s="304"/>
      <c r="G48" s="305"/>
      <c r="H48" s="306"/>
      <c r="I48" s="31"/>
      <c r="J48" s="32"/>
    </row>
    <row r="49" spans="1:10" x14ac:dyDescent="0.25">
      <c r="A49" s="30"/>
      <c r="B49" s="31"/>
      <c r="C49" s="31"/>
      <c r="D49" s="31"/>
      <c r="E49" s="31"/>
      <c r="F49" s="304"/>
      <c r="G49" s="305"/>
      <c r="H49" s="306"/>
      <c r="I49" s="31"/>
      <c r="J49" s="32"/>
    </row>
    <row r="50" spans="1:10" x14ac:dyDescent="0.25">
      <c r="A50" s="30"/>
      <c r="B50" s="31"/>
      <c r="C50" s="31"/>
      <c r="D50" s="31"/>
      <c r="E50" s="31"/>
      <c r="F50" s="304"/>
      <c r="G50" s="305"/>
      <c r="H50" s="306"/>
      <c r="I50" s="31"/>
      <c r="J50" s="32"/>
    </row>
    <row r="51" spans="1:10" ht="15.75" thickBot="1" x14ac:dyDescent="0.3">
      <c r="A51" s="30"/>
      <c r="B51" s="31"/>
      <c r="C51" s="31"/>
      <c r="D51" s="31"/>
      <c r="E51" s="31"/>
      <c r="F51" s="307"/>
      <c r="G51" s="308"/>
      <c r="H51" s="309"/>
      <c r="I51" s="31"/>
      <c r="J51" s="32"/>
    </row>
    <row r="52" spans="1:10" ht="15.75" thickBot="1" x14ac:dyDescent="0.3">
      <c r="A52" s="56" t="s">
        <v>18</v>
      </c>
      <c r="B52" s="36"/>
      <c r="C52" s="36"/>
      <c r="D52" s="36"/>
      <c r="E52" s="36"/>
      <c r="F52" s="36"/>
      <c r="G52" s="36"/>
      <c r="H52" s="36"/>
      <c r="I52" s="36"/>
      <c r="J52" s="37"/>
    </row>
  </sheetData>
  <sheetProtection algorithmName="SHA-512" hashValue="GMGc9LF9OYVu4qUuVbzazGuRMSBpBImUy5gJBj9drf1LjUOOCr+7wV0J+mVx8xoWO6uyzUiE6u9jCs5yFHRmVA==" saltValue="TbwLCBh53TYAzTSHvjrZIg==" spinCount="100000" sheet="1" objects="1" scenarios="1"/>
  <mergeCells count="10">
    <mergeCell ref="B47:D47"/>
    <mergeCell ref="F47:H51"/>
    <mergeCell ref="A1:J1"/>
    <mergeCell ref="I2:J2"/>
    <mergeCell ref="I3:J3"/>
    <mergeCell ref="I4:J4"/>
    <mergeCell ref="B2:F2"/>
    <mergeCell ref="C3:F3"/>
    <mergeCell ref="C4:F4"/>
    <mergeCell ref="G3:H3"/>
  </mergeCells>
  <phoneticPr fontId="10" type="noConversion"/>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D63-5B79-4987-BCC0-2B240EAC5DC7}">
  <sheetPr codeName="Feuil16"/>
  <dimension ref="A1:J52"/>
  <sheetViews>
    <sheetView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13" t="s">
        <v>59</v>
      </c>
      <c r="B1" s="314"/>
      <c r="C1" s="314"/>
      <c r="D1" s="314"/>
      <c r="E1" s="314"/>
      <c r="F1" s="314"/>
      <c r="G1" s="314"/>
      <c r="H1" s="314"/>
      <c r="I1" s="314"/>
      <c r="J1" s="315"/>
    </row>
    <row r="2" spans="1:10" ht="15.75" thickBot="1" x14ac:dyDescent="0.3">
      <c r="A2" s="6" t="s">
        <v>0</v>
      </c>
      <c r="B2" s="316" t="str">
        <f>IF(ISBLANK(Résultats!A12),"",Résultats!A12)</f>
        <v/>
      </c>
      <c r="C2" s="320"/>
      <c r="D2" s="320"/>
      <c r="E2" s="320"/>
      <c r="F2" s="317"/>
      <c r="G2" s="7" t="s">
        <v>1</v>
      </c>
      <c r="H2" s="7"/>
      <c r="I2" s="316" t="str">
        <f>IF(ISBLANK(Résultats!D12),"",Résultats!D12)</f>
        <v/>
      </c>
      <c r="J2" s="317"/>
    </row>
    <row r="3" spans="1:10" ht="15.75" thickBot="1" x14ac:dyDescent="0.3">
      <c r="A3" s="6" t="s">
        <v>2</v>
      </c>
      <c r="B3" s="7"/>
      <c r="C3" s="316" t="str">
        <f>IF(ISBLANK(Résultats!G12),"",Résultats!G12)</f>
        <v/>
      </c>
      <c r="D3" s="320"/>
      <c r="E3" s="320"/>
      <c r="F3" s="317"/>
      <c r="G3" s="321" t="s">
        <v>17</v>
      </c>
      <c r="H3" s="322"/>
      <c r="I3" s="318" t="str">
        <f>IF(ISBLANK(Résultats!F12),"","moins de 21ans")</f>
        <v/>
      </c>
      <c r="J3" s="319"/>
    </row>
    <row r="4" spans="1:10" ht="15.75" thickBot="1" x14ac:dyDescent="0.3">
      <c r="A4" s="6" t="s">
        <v>4</v>
      </c>
      <c r="B4" s="7"/>
      <c r="C4" s="316" t="str">
        <f>IF(ISBLANK(Résultats!C2),"",(Résultats!C2))</f>
        <v/>
      </c>
      <c r="D4" s="320"/>
      <c r="E4" s="320"/>
      <c r="F4" s="317"/>
      <c r="G4" s="7" t="s">
        <v>9</v>
      </c>
      <c r="H4" s="7"/>
      <c r="I4" s="318" t="str">
        <f>IF(ISBLANK(Résultats!J2),"",Résultats!J2)</f>
        <v/>
      </c>
      <c r="J4" s="319"/>
    </row>
    <row r="5" spans="1:10" x14ac:dyDescent="0.25">
      <c r="A5" s="6" t="s">
        <v>39</v>
      </c>
      <c r="B5" s="7"/>
      <c r="C5" s="7"/>
      <c r="D5" s="7"/>
      <c r="E5" s="7"/>
      <c r="F5" s="7"/>
      <c r="G5" s="7"/>
      <c r="H5" s="7"/>
      <c r="I5" s="38"/>
      <c r="J5" s="8"/>
    </row>
    <row r="6" spans="1:10" ht="17.25" x14ac:dyDescent="0.25">
      <c r="A6" s="77" t="s">
        <v>41</v>
      </c>
      <c r="B6" s="7"/>
      <c r="C6" s="7"/>
      <c r="D6" s="7"/>
      <c r="E6" s="7"/>
      <c r="F6" s="7"/>
      <c r="G6" s="7"/>
      <c r="H6" s="7"/>
      <c r="I6" s="7"/>
      <c r="J6" s="8"/>
    </row>
    <row r="7" spans="1:10" ht="17.25" x14ac:dyDescent="0.25">
      <c r="A7" s="77" t="s">
        <v>65</v>
      </c>
      <c r="B7" s="7"/>
      <c r="C7" s="7"/>
      <c r="D7" s="7"/>
      <c r="E7" s="7"/>
      <c r="F7" s="7"/>
      <c r="G7" s="7"/>
      <c r="H7" s="7"/>
      <c r="I7" s="7"/>
      <c r="J7" s="8"/>
    </row>
    <row r="8" spans="1:10" ht="17.25" x14ac:dyDescent="0.25">
      <c r="A8" s="77" t="s">
        <v>67</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01" t="s">
        <v>47</v>
      </c>
      <c r="C10" s="102" t="s">
        <v>43</v>
      </c>
      <c r="D10" s="102" t="s">
        <v>44</v>
      </c>
      <c r="E10" s="102" t="s">
        <v>46</v>
      </c>
      <c r="F10" s="79" t="s">
        <v>24</v>
      </c>
      <c r="G10" s="78"/>
      <c r="H10" s="60"/>
      <c r="I10" s="7"/>
      <c r="J10" s="8"/>
    </row>
    <row r="11" spans="1:10" x14ac:dyDescent="0.25">
      <c r="A11" s="7"/>
      <c r="B11" s="9" t="s">
        <v>48</v>
      </c>
      <c r="C11" s="161">
        <f>ExerciceA!G$11</f>
        <v>0</v>
      </c>
      <c r="D11" s="169">
        <f>ExerciceA!K$11</f>
        <v>0</v>
      </c>
      <c r="E11" s="169">
        <f>ExerciceA!O$11</f>
        <v>0</v>
      </c>
      <c r="F11" s="170">
        <f>ExerciceA!S10</f>
        <v>0</v>
      </c>
      <c r="G11" s="7"/>
      <c r="H11" s="61"/>
      <c r="I11" s="7"/>
      <c r="J11" s="8"/>
    </row>
    <row r="12" spans="1:10" x14ac:dyDescent="0.25">
      <c r="A12" s="7"/>
      <c r="B12" s="9" t="s">
        <v>49</v>
      </c>
      <c r="C12" s="161">
        <f>ExerciceB!G$11</f>
        <v>0</v>
      </c>
      <c r="D12" s="169">
        <f>ExerciceB!K$11</f>
        <v>0</v>
      </c>
      <c r="E12" s="169">
        <f>ExerciceB!O$11</f>
        <v>0</v>
      </c>
      <c r="F12" s="170">
        <f>ExerciceB!S10</f>
        <v>0</v>
      </c>
      <c r="G12" s="7"/>
      <c r="H12" s="61"/>
      <c r="I12" s="7"/>
      <c r="J12" s="8"/>
    </row>
    <row r="13" spans="1:10" x14ac:dyDescent="0.25">
      <c r="A13" s="7"/>
      <c r="B13" s="9" t="s">
        <v>50</v>
      </c>
      <c r="C13" s="161">
        <f>ExerciceC!G$11</f>
        <v>0</v>
      </c>
      <c r="D13" s="169">
        <f>ExerciceC!K$11</f>
        <v>0</v>
      </c>
      <c r="E13" s="169">
        <f>ExerciceC!O$11</f>
        <v>0</v>
      </c>
      <c r="F13" s="170">
        <f>ExerciceC!S10</f>
        <v>0</v>
      </c>
      <c r="G13" s="7"/>
      <c r="H13" s="61"/>
      <c r="I13" s="7"/>
      <c r="J13" s="8"/>
    </row>
    <row r="14" spans="1:10" x14ac:dyDescent="0.25">
      <c r="A14" s="7"/>
      <c r="B14" s="9" t="s">
        <v>51</v>
      </c>
      <c r="C14" s="161">
        <f>ExerciceD!G$11</f>
        <v>0</v>
      </c>
      <c r="D14" s="169">
        <f>ExerciceD!K$11</f>
        <v>0</v>
      </c>
      <c r="E14" s="169">
        <f>ExerciceD!O$11</f>
        <v>0</v>
      </c>
      <c r="F14" s="170">
        <f>ExerciceD!S10</f>
        <v>0</v>
      </c>
      <c r="G14" s="7"/>
      <c r="H14" s="61"/>
      <c r="I14" s="7"/>
      <c r="J14" s="8"/>
    </row>
    <row r="15" spans="1:10" x14ac:dyDescent="0.25">
      <c r="A15" s="7"/>
      <c r="B15" s="9" t="s">
        <v>52</v>
      </c>
      <c r="C15" s="161">
        <f>ExerciceE!G$11</f>
        <v>0</v>
      </c>
      <c r="D15" s="169">
        <f>ExerciceE!K$11</f>
        <v>0</v>
      </c>
      <c r="E15" s="169">
        <f>ExerciceE!O$11</f>
        <v>0</v>
      </c>
      <c r="F15" s="170">
        <f>ExerciceE!S10</f>
        <v>0</v>
      </c>
      <c r="G15" s="7"/>
      <c r="H15" s="61"/>
      <c r="I15" s="7"/>
      <c r="J15" s="8"/>
    </row>
    <row r="16" spans="1:10" x14ac:dyDescent="0.25">
      <c r="A16" s="7"/>
      <c r="B16" s="9" t="s">
        <v>53</v>
      </c>
      <c r="C16" s="161">
        <f>ExerciceF!G$11</f>
        <v>0</v>
      </c>
      <c r="D16" s="169">
        <f>ExerciceF!K$11</f>
        <v>0</v>
      </c>
      <c r="E16" s="169">
        <f>ExerciceF!O$11</f>
        <v>0</v>
      </c>
      <c r="F16" s="170">
        <f>ExerciceF!S10</f>
        <v>0</v>
      </c>
      <c r="G16" s="7"/>
      <c r="H16" s="61"/>
      <c r="I16" s="7"/>
      <c r="J16" s="8"/>
    </row>
    <row r="17" spans="1:10" x14ac:dyDescent="0.25">
      <c r="A17" s="7"/>
      <c r="B17" s="9" t="s">
        <v>54</v>
      </c>
      <c r="C17" s="161">
        <f>ExerciceG!G$11</f>
        <v>0</v>
      </c>
      <c r="D17" s="169">
        <f>ExerciceG!J$11</f>
        <v>0</v>
      </c>
      <c r="E17" s="169">
        <f>ExerciceG!M$11</f>
        <v>0</v>
      </c>
      <c r="F17" s="170">
        <f>ExerciceG!P10</f>
        <v>0</v>
      </c>
      <c r="G17" s="7"/>
      <c r="H17" s="61"/>
      <c r="I17" s="7"/>
      <c r="J17" s="8"/>
    </row>
    <row r="18" spans="1:10" ht="15.75" thickBot="1" x14ac:dyDescent="0.3">
      <c r="A18" s="7"/>
      <c r="B18" s="111" t="s">
        <v>55</v>
      </c>
      <c r="C18" s="162">
        <f>ExerciceH!G$11</f>
        <v>0</v>
      </c>
      <c r="D18" s="171">
        <f>ExerciceH!L$11</f>
        <v>0</v>
      </c>
      <c r="E18" s="171">
        <f>ExerciceH!Q$11</f>
        <v>0</v>
      </c>
      <c r="F18" s="172">
        <f>ExerciceH!V10</f>
        <v>0</v>
      </c>
      <c r="G18" s="7"/>
      <c r="H18" s="61"/>
      <c r="I18" s="7"/>
      <c r="J18" s="8"/>
    </row>
    <row r="19" spans="1:10" x14ac:dyDescent="0.25">
      <c r="A19" s="7"/>
      <c r="B19" s="80"/>
      <c r="C19" s="7"/>
      <c r="D19" s="7"/>
      <c r="E19" s="7"/>
      <c r="F19" s="7"/>
      <c r="G19" s="7"/>
      <c r="H19" s="61"/>
      <c r="I19" s="7"/>
      <c r="J19" s="8"/>
    </row>
    <row r="20" spans="1:10" x14ac:dyDescent="0.25">
      <c r="A20" s="7"/>
      <c r="B20" s="80"/>
      <c r="C20" s="7"/>
      <c r="D20" s="7"/>
      <c r="E20" s="7"/>
      <c r="F20" s="7"/>
      <c r="G20" s="7"/>
      <c r="H20" s="61"/>
      <c r="I20" s="7"/>
      <c r="J20" s="8"/>
    </row>
    <row r="21" spans="1:10" x14ac:dyDescent="0.25">
      <c r="A21" s="7"/>
      <c r="B21" s="80"/>
      <c r="C21" s="7"/>
      <c r="D21" s="7"/>
      <c r="E21" s="7"/>
      <c r="F21" s="7"/>
      <c r="G21" s="7"/>
      <c r="H21" s="61"/>
      <c r="I21" s="7"/>
      <c r="J21" s="8"/>
    </row>
    <row r="22" spans="1:10" x14ac:dyDescent="0.25">
      <c r="A22" s="7"/>
      <c r="B22" s="80"/>
      <c r="C22" s="7"/>
      <c r="D22" s="7"/>
      <c r="E22" s="7"/>
      <c r="F22" s="7"/>
      <c r="G22" s="7"/>
      <c r="H22" s="61"/>
      <c r="I22" s="7"/>
      <c r="J22" s="8"/>
    </row>
    <row r="23" spans="1:10" x14ac:dyDescent="0.25">
      <c r="A23" s="7"/>
      <c r="B23" s="80"/>
      <c r="C23" s="7"/>
      <c r="D23" s="7"/>
      <c r="E23" s="7"/>
      <c r="F23" s="7"/>
      <c r="G23" s="7"/>
      <c r="H23" s="61"/>
      <c r="I23" s="7"/>
      <c r="J23" s="8"/>
    </row>
    <row r="24" spans="1:10" x14ac:dyDescent="0.25">
      <c r="A24" s="7"/>
      <c r="B24" s="80"/>
      <c r="C24" s="7"/>
      <c r="D24" s="7"/>
      <c r="E24" s="7"/>
      <c r="F24" s="7"/>
      <c r="G24" s="7"/>
      <c r="H24" s="61"/>
      <c r="I24" s="7"/>
      <c r="J24" s="8"/>
    </row>
    <row r="25" spans="1:10" x14ac:dyDescent="0.25">
      <c r="A25" s="7"/>
      <c r="B25" s="80"/>
      <c r="C25" s="7"/>
      <c r="D25" s="7"/>
      <c r="E25" s="7"/>
      <c r="F25" s="7"/>
      <c r="G25" s="7"/>
      <c r="H25" s="61"/>
      <c r="I25" s="7"/>
      <c r="J25" s="8"/>
    </row>
    <row r="26" spans="1:10" x14ac:dyDescent="0.25">
      <c r="A26" s="7"/>
      <c r="B26" s="80"/>
      <c r="C26" s="7"/>
      <c r="D26" s="7"/>
      <c r="E26" s="7"/>
      <c r="F26" s="7"/>
      <c r="G26" s="7"/>
      <c r="H26" s="61"/>
      <c r="I26" s="7"/>
      <c r="J26" s="8"/>
    </row>
    <row r="27" spans="1:10" x14ac:dyDescent="0.25">
      <c r="A27" s="7"/>
      <c r="B27" s="80"/>
      <c r="C27" s="7"/>
      <c r="D27" s="7"/>
      <c r="E27" s="7"/>
      <c r="F27" s="7"/>
      <c r="G27" s="7"/>
      <c r="H27" s="61"/>
      <c r="I27" s="7"/>
      <c r="J27" s="8"/>
    </row>
    <row r="28" spans="1:10" x14ac:dyDescent="0.25">
      <c r="A28" s="7"/>
      <c r="B28" s="80"/>
      <c r="C28" s="7"/>
      <c r="D28" s="7"/>
      <c r="E28" s="7"/>
      <c r="F28" s="7"/>
      <c r="G28" s="7"/>
      <c r="H28" s="61"/>
      <c r="I28" s="7"/>
      <c r="J28" s="8"/>
    </row>
    <row r="29" spans="1:10" x14ac:dyDescent="0.25">
      <c r="A29" s="7"/>
      <c r="B29" s="80"/>
      <c r="C29" s="7"/>
      <c r="D29" s="7"/>
      <c r="E29" s="7"/>
      <c r="F29" s="7"/>
      <c r="G29" s="7"/>
      <c r="H29" s="61"/>
      <c r="I29" s="7"/>
      <c r="J29" s="8"/>
    </row>
    <row r="30" spans="1:10" x14ac:dyDescent="0.25">
      <c r="A30" s="7"/>
      <c r="B30" s="80"/>
      <c r="C30" s="7"/>
      <c r="D30" s="7"/>
      <c r="E30" s="7"/>
      <c r="F30" s="7"/>
      <c r="G30" s="7"/>
      <c r="H30" s="61"/>
      <c r="I30" s="7"/>
      <c r="J30" s="8"/>
    </row>
    <row r="31" spans="1:10" x14ac:dyDescent="0.25">
      <c r="A31" s="7"/>
      <c r="B31" s="80"/>
      <c r="C31" s="7"/>
      <c r="D31" s="7"/>
      <c r="E31" s="7"/>
      <c r="F31" s="7"/>
      <c r="G31" s="7"/>
      <c r="H31" s="61"/>
      <c r="I31" s="7"/>
      <c r="J31" s="8"/>
    </row>
    <row r="32" spans="1:10" x14ac:dyDescent="0.25">
      <c r="A32" s="7"/>
      <c r="B32" s="80"/>
      <c r="C32" s="7"/>
      <c r="D32" s="7"/>
      <c r="E32" s="7"/>
      <c r="F32" s="7"/>
      <c r="G32" s="7"/>
      <c r="H32" s="61"/>
      <c r="I32" s="7"/>
      <c r="J32" s="8"/>
    </row>
    <row r="33" spans="1:10" x14ac:dyDescent="0.25">
      <c r="A33" s="7"/>
      <c r="B33" s="80"/>
      <c r="C33" s="7"/>
      <c r="D33" s="7"/>
      <c r="E33" s="7"/>
      <c r="F33" s="7"/>
      <c r="G33" s="7"/>
      <c r="H33" s="61"/>
      <c r="I33" s="7"/>
      <c r="J33" s="8"/>
    </row>
    <row r="34" spans="1:10" x14ac:dyDescent="0.25">
      <c r="A34" s="7"/>
      <c r="B34" s="80"/>
      <c r="C34" s="7"/>
      <c r="D34" s="7"/>
      <c r="E34" s="81"/>
      <c r="F34" s="81"/>
      <c r="G34" s="7"/>
      <c r="H34" s="61"/>
      <c r="I34" s="7"/>
      <c r="J34" s="8"/>
    </row>
    <row r="35" spans="1:10" x14ac:dyDescent="0.25">
      <c r="A35" s="7"/>
      <c r="B35" s="7"/>
      <c r="C35" s="7"/>
      <c r="D35" s="43"/>
      <c r="E35" s="10" t="s">
        <v>19</v>
      </c>
      <c r="F35" s="96">
        <f>SUM(F11:F34)</f>
        <v>0</v>
      </c>
      <c r="G35" s="42"/>
      <c r="H35" s="7"/>
      <c r="I35" s="7"/>
      <c r="J35" s="8"/>
    </row>
    <row r="36" spans="1:10" x14ac:dyDescent="0.25">
      <c r="A36" s="7"/>
      <c r="B36" s="7"/>
      <c r="C36" s="7"/>
      <c r="D36" s="7"/>
      <c r="E36" s="11"/>
      <c r="F36" s="7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310" t="str">
        <f>IF(ISBLANK(Résultats!C4),"",Résultats!C4)</f>
        <v/>
      </c>
      <c r="C47" s="311"/>
      <c r="D47" s="312"/>
      <c r="E47" s="7"/>
      <c r="F47" s="301"/>
      <c r="G47" s="302"/>
      <c r="H47" s="303"/>
      <c r="I47" s="7"/>
      <c r="J47" s="8"/>
    </row>
    <row r="48" spans="1:10" x14ac:dyDescent="0.25">
      <c r="A48" s="6"/>
      <c r="B48" s="7"/>
      <c r="C48" s="7"/>
      <c r="D48" s="7"/>
      <c r="E48" s="7"/>
      <c r="F48" s="304"/>
      <c r="G48" s="305"/>
      <c r="H48" s="306"/>
      <c r="I48" s="7"/>
      <c r="J48" s="8"/>
    </row>
    <row r="49" spans="1:10" x14ac:dyDescent="0.25">
      <c r="A49" s="6"/>
      <c r="B49" s="7"/>
      <c r="C49" s="7"/>
      <c r="D49" s="7"/>
      <c r="E49" s="7"/>
      <c r="F49" s="304"/>
      <c r="G49" s="305"/>
      <c r="H49" s="306"/>
      <c r="I49" s="7"/>
      <c r="J49" s="8"/>
    </row>
    <row r="50" spans="1:10" x14ac:dyDescent="0.25">
      <c r="A50" s="6"/>
      <c r="B50" s="7"/>
      <c r="C50" s="7"/>
      <c r="D50" s="7"/>
      <c r="E50" s="7"/>
      <c r="F50" s="304"/>
      <c r="G50" s="305"/>
      <c r="H50" s="306"/>
      <c r="I50" s="7"/>
      <c r="J50" s="8"/>
    </row>
    <row r="51" spans="1:10" ht="15.75" thickBot="1" x14ac:dyDescent="0.3">
      <c r="A51" s="6"/>
      <c r="B51" s="7"/>
      <c r="C51" s="7"/>
      <c r="D51" s="7"/>
      <c r="E51" s="7"/>
      <c r="F51" s="307"/>
      <c r="G51" s="308"/>
      <c r="H51" s="309"/>
      <c r="I51" s="7"/>
      <c r="J51" s="8"/>
    </row>
    <row r="52" spans="1:10" ht="15.75" thickBot="1" x14ac:dyDescent="0.3">
      <c r="A52" s="55" t="s">
        <v>18</v>
      </c>
      <c r="B52" s="12"/>
      <c r="C52" s="12"/>
      <c r="D52" s="12"/>
      <c r="E52" s="12"/>
      <c r="F52" s="12"/>
      <c r="G52" s="12"/>
      <c r="H52" s="12"/>
      <c r="I52" s="12"/>
      <c r="J52" s="13"/>
    </row>
  </sheetData>
  <sheetProtection algorithmName="SHA-512" hashValue="1sDqi0Fu4MBrh5f2HkqeZJDO5HhWfCB/bar46uFKOnD5vfHI2gpjvF1nXLkp7N/fKewnnrQ/NCrhnHFvJf7toA==" saltValue="PXGIvr0bEi3yYeBTPSEFx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05EB4-65EE-4ED8-B03B-78B0F30CF206}">
  <sheetPr codeName="Feuil17">
    <tabColor rgb="FFFFFF00"/>
  </sheetPr>
  <dimension ref="A1:J52"/>
  <sheetViews>
    <sheetView zoomScaleNormal="100"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3" t="s">
        <v>59</v>
      </c>
      <c r="B1" s="324"/>
      <c r="C1" s="324"/>
      <c r="D1" s="324"/>
      <c r="E1" s="324"/>
      <c r="F1" s="324"/>
      <c r="G1" s="324"/>
      <c r="H1" s="324"/>
      <c r="I1" s="324"/>
      <c r="J1" s="325"/>
    </row>
    <row r="2" spans="1:10" ht="15.75" thickBot="1" x14ac:dyDescent="0.3">
      <c r="A2" s="14" t="s">
        <v>0</v>
      </c>
      <c r="B2" s="316" t="str">
        <f>IF(ISBLANK(Résultats!A13),"",Résultats!A13)</f>
        <v/>
      </c>
      <c r="C2" s="320"/>
      <c r="D2" s="320"/>
      <c r="E2" s="320"/>
      <c r="F2" s="317"/>
      <c r="G2" s="15" t="s">
        <v>1</v>
      </c>
      <c r="H2" s="15"/>
      <c r="I2" s="316" t="str">
        <f>IF(ISBLANK(Résultats!D13),"",Résultats!D13)</f>
        <v/>
      </c>
      <c r="J2" s="317"/>
    </row>
    <row r="3" spans="1:10" ht="15.75" thickBot="1" x14ac:dyDescent="0.3">
      <c r="A3" s="14" t="s">
        <v>2</v>
      </c>
      <c r="B3" s="15"/>
      <c r="C3" s="316" t="str">
        <f>IF(ISBLANK(Résultats!G13),"",Résultats!G13)</f>
        <v/>
      </c>
      <c r="D3" s="320"/>
      <c r="E3" s="320"/>
      <c r="F3" s="317"/>
      <c r="G3" s="326" t="s">
        <v>17</v>
      </c>
      <c r="H3" s="327"/>
      <c r="I3" s="318" t="str">
        <f>IF(ISBLANK(Résultats!F13),"","moins de 21ans")</f>
        <v/>
      </c>
      <c r="J3" s="319"/>
    </row>
    <row r="4" spans="1:10" ht="15.75" thickBot="1" x14ac:dyDescent="0.3">
      <c r="A4" s="14" t="s">
        <v>4</v>
      </c>
      <c r="B4" s="15"/>
      <c r="C4" s="316" t="str">
        <f>IF(ISBLANK(Résultats!C2),"",(Résultats!C2))</f>
        <v/>
      </c>
      <c r="D4" s="320"/>
      <c r="E4" s="320"/>
      <c r="F4" s="317"/>
      <c r="G4" s="15" t="s">
        <v>9</v>
      </c>
      <c r="H4" s="15"/>
      <c r="I4" s="318" t="str">
        <f>IF(ISBLANK(Résultats!J2),"",Résultats!J2)</f>
        <v/>
      </c>
      <c r="J4" s="319"/>
    </row>
    <row r="5" spans="1:10" x14ac:dyDescent="0.25">
      <c r="A5" s="91" t="s">
        <v>39</v>
      </c>
      <c r="B5" s="92"/>
      <c r="C5" s="92"/>
      <c r="D5" s="92"/>
      <c r="E5" s="92"/>
      <c r="F5" s="15"/>
      <c r="G5" s="15"/>
      <c r="H5" s="15"/>
      <c r="I5" s="41"/>
      <c r="J5" s="16"/>
    </row>
    <row r="6" spans="1:10" ht="17.25" x14ac:dyDescent="0.25">
      <c r="A6" s="105" t="s">
        <v>41</v>
      </c>
      <c r="B6" s="92"/>
      <c r="C6" s="92"/>
      <c r="D6" s="92"/>
      <c r="E6" s="92"/>
      <c r="F6" s="15"/>
      <c r="G6" s="15"/>
      <c r="H6" s="15"/>
      <c r="I6" s="15"/>
      <c r="J6" s="16"/>
    </row>
    <row r="7" spans="1:10" ht="17.25" x14ac:dyDescent="0.25">
      <c r="A7" s="105" t="s">
        <v>65</v>
      </c>
      <c r="B7" s="92"/>
      <c r="C7" s="92"/>
      <c r="D7" s="92"/>
      <c r="E7" s="92"/>
      <c r="F7" s="15"/>
      <c r="G7" s="15"/>
      <c r="H7" s="15"/>
      <c r="I7" s="15"/>
      <c r="J7" s="16"/>
    </row>
    <row r="8" spans="1:10" ht="17.25" x14ac:dyDescent="0.25">
      <c r="A8" s="105" t="s">
        <v>67</v>
      </c>
      <c r="B8" s="92"/>
      <c r="C8" s="92"/>
      <c r="D8" s="92"/>
      <c r="E8" s="92"/>
      <c r="F8" s="15"/>
      <c r="G8" s="15"/>
      <c r="H8" s="15"/>
      <c r="I8" s="15"/>
      <c r="J8" s="16"/>
    </row>
    <row r="9" spans="1:10" ht="15.75" thickBot="1" x14ac:dyDescent="0.3">
      <c r="A9" s="91"/>
      <c r="B9" s="92"/>
      <c r="C9" s="92"/>
      <c r="D9" s="92"/>
      <c r="E9" s="92"/>
      <c r="F9" s="15"/>
      <c r="G9" s="15"/>
      <c r="H9" s="15"/>
      <c r="I9" s="15"/>
      <c r="J9" s="16"/>
    </row>
    <row r="10" spans="1:10" ht="45" x14ac:dyDescent="0.25">
      <c r="A10" s="92"/>
      <c r="B10" s="120" t="s">
        <v>47</v>
      </c>
      <c r="C10" s="121" t="s">
        <v>43</v>
      </c>
      <c r="D10" s="121" t="s">
        <v>44</v>
      </c>
      <c r="E10" s="121" t="s">
        <v>46</v>
      </c>
      <c r="F10" s="122" t="s">
        <v>24</v>
      </c>
      <c r="G10" s="110"/>
      <c r="H10" s="68"/>
      <c r="I10" s="15"/>
      <c r="J10" s="16"/>
    </row>
    <row r="11" spans="1:10" x14ac:dyDescent="0.25">
      <c r="A11" s="15"/>
      <c r="B11" s="17" t="s">
        <v>48</v>
      </c>
      <c r="C11" s="167">
        <f>ExerciceA!G$13</f>
        <v>0</v>
      </c>
      <c r="D11" s="181">
        <f>ExerciceA!K$13</f>
        <v>0</v>
      </c>
      <c r="E11" s="181">
        <f>ExerciceA!O$13</f>
        <v>0</v>
      </c>
      <c r="F11" s="182">
        <f>ExerciceA!S12</f>
        <v>0</v>
      </c>
      <c r="G11" s="15"/>
      <c r="H11" s="70"/>
      <c r="I11" s="15"/>
      <c r="J11" s="16"/>
    </row>
    <row r="12" spans="1:10" x14ac:dyDescent="0.25">
      <c r="A12" s="15"/>
      <c r="B12" s="17" t="s">
        <v>49</v>
      </c>
      <c r="C12" s="167">
        <f>ExerciceB!G$13</f>
        <v>0</v>
      </c>
      <c r="D12" s="181">
        <f>ExerciceB!K$13</f>
        <v>0</v>
      </c>
      <c r="E12" s="181">
        <f>ExerciceB!O$13</f>
        <v>0</v>
      </c>
      <c r="F12" s="182">
        <f>ExerciceB!S12</f>
        <v>0</v>
      </c>
      <c r="G12" s="15"/>
      <c r="H12" s="70"/>
      <c r="I12" s="15"/>
      <c r="J12" s="16"/>
    </row>
    <row r="13" spans="1:10" x14ac:dyDescent="0.25">
      <c r="A13" s="15"/>
      <c r="B13" s="17" t="s">
        <v>50</v>
      </c>
      <c r="C13" s="167">
        <f>ExerciceC!G$13</f>
        <v>0</v>
      </c>
      <c r="D13" s="181">
        <f>ExerciceC!K$13</f>
        <v>0</v>
      </c>
      <c r="E13" s="181">
        <f>ExerciceC!O$13</f>
        <v>0</v>
      </c>
      <c r="F13" s="182">
        <f>ExerciceC!S12</f>
        <v>0</v>
      </c>
      <c r="G13" s="15"/>
      <c r="H13" s="70"/>
      <c r="I13" s="15"/>
      <c r="J13" s="16"/>
    </row>
    <row r="14" spans="1:10" x14ac:dyDescent="0.25">
      <c r="A14" s="15"/>
      <c r="B14" s="17" t="s">
        <v>51</v>
      </c>
      <c r="C14" s="167">
        <f>ExerciceD!G$13</f>
        <v>0</v>
      </c>
      <c r="D14" s="181">
        <f>ExerciceD!K$13</f>
        <v>0</v>
      </c>
      <c r="E14" s="181">
        <f>ExerciceD!O$13</f>
        <v>0</v>
      </c>
      <c r="F14" s="182">
        <f>ExerciceD!S12</f>
        <v>0</v>
      </c>
      <c r="G14" s="15"/>
      <c r="H14" s="70"/>
      <c r="I14" s="15"/>
      <c r="J14" s="16"/>
    </row>
    <row r="15" spans="1:10" x14ac:dyDescent="0.25">
      <c r="A15" s="15"/>
      <c r="B15" s="17" t="s">
        <v>52</v>
      </c>
      <c r="C15" s="167">
        <f>ExerciceE!G$13</f>
        <v>0</v>
      </c>
      <c r="D15" s="181">
        <f>ExerciceE!K$13</f>
        <v>0</v>
      </c>
      <c r="E15" s="181">
        <f>ExerciceE!O$13</f>
        <v>0</v>
      </c>
      <c r="F15" s="182">
        <f>ExerciceE!S12</f>
        <v>0</v>
      </c>
      <c r="G15" s="15"/>
      <c r="H15" s="70"/>
      <c r="I15" s="15"/>
      <c r="J15" s="16"/>
    </row>
    <row r="16" spans="1:10" x14ac:dyDescent="0.25">
      <c r="A16" s="15"/>
      <c r="B16" s="17" t="s">
        <v>53</v>
      </c>
      <c r="C16" s="167">
        <f>ExerciceF!G$13</f>
        <v>0</v>
      </c>
      <c r="D16" s="181">
        <f>ExerciceF!K$13</f>
        <v>0</v>
      </c>
      <c r="E16" s="181">
        <f>ExerciceF!O$13</f>
        <v>0</v>
      </c>
      <c r="F16" s="182">
        <f>ExerciceF!S12</f>
        <v>0</v>
      </c>
      <c r="G16" s="15"/>
      <c r="H16" s="70"/>
      <c r="I16" s="15"/>
      <c r="J16" s="16"/>
    </row>
    <row r="17" spans="1:10" x14ac:dyDescent="0.25">
      <c r="A17" s="15"/>
      <c r="B17" s="17" t="s">
        <v>54</v>
      </c>
      <c r="C17" s="167">
        <f>ExerciceG!G$13</f>
        <v>0</v>
      </c>
      <c r="D17" s="181">
        <f>ExerciceG!J$13</f>
        <v>0</v>
      </c>
      <c r="E17" s="181">
        <f>ExerciceG!M$13</f>
        <v>0</v>
      </c>
      <c r="F17" s="182">
        <f>ExerciceG!P12</f>
        <v>0</v>
      </c>
      <c r="G17" s="15"/>
      <c r="H17" s="70"/>
      <c r="I17" s="15"/>
      <c r="J17" s="16"/>
    </row>
    <row r="18" spans="1:10" ht="15.75" thickBot="1" x14ac:dyDescent="0.3">
      <c r="A18" s="15"/>
      <c r="B18" s="123" t="s">
        <v>55</v>
      </c>
      <c r="C18" s="168">
        <f>ExerciceH!G$13</f>
        <v>0</v>
      </c>
      <c r="D18" s="183">
        <f>ExerciceH!L$13</f>
        <v>0</v>
      </c>
      <c r="E18" s="183">
        <f>ExerciceH!Q$13</f>
        <v>0</v>
      </c>
      <c r="F18" s="184">
        <f>ExerciceH!V12</f>
        <v>0</v>
      </c>
      <c r="G18" s="15"/>
      <c r="H18" s="70"/>
      <c r="I18" s="15"/>
      <c r="J18" s="16"/>
    </row>
    <row r="19" spans="1:10" x14ac:dyDescent="0.25">
      <c r="A19" s="15"/>
      <c r="B19" s="82"/>
      <c r="C19" s="15"/>
      <c r="D19" s="15"/>
      <c r="E19" s="15"/>
      <c r="F19" s="15"/>
      <c r="G19" s="15"/>
      <c r="H19" s="70"/>
      <c r="I19" s="15"/>
      <c r="J19" s="16"/>
    </row>
    <row r="20" spans="1:10" x14ac:dyDescent="0.25">
      <c r="A20" s="15"/>
      <c r="B20" s="82"/>
      <c r="C20" s="15"/>
      <c r="D20" s="15"/>
      <c r="E20" s="15"/>
      <c r="F20" s="15"/>
      <c r="G20" s="15"/>
      <c r="H20" s="70"/>
      <c r="I20" s="15"/>
      <c r="J20" s="16"/>
    </row>
    <row r="21" spans="1:10" x14ac:dyDescent="0.25">
      <c r="A21" s="15"/>
      <c r="B21" s="82"/>
      <c r="C21" s="15"/>
      <c r="D21" s="15"/>
      <c r="E21" s="15"/>
      <c r="F21" s="15"/>
      <c r="G21" s="15"/>
      <c r="H21" s="70"/>
      <c r="I21" s="15"/>
      <c r="J21" s="16"/>
    </row>
    <row r="22" spans="1:10" x14ac:dyDescent="0.25">
      <c r="A22" s="15"/>
      <c r="B22" s="82"/>
      <c r="C22" s="15"/>
      <c r="D22" s="15"/>
      <c r="E22" s="15"/>
      <c r="F22" s="15"/>
      <c r="G22" s="15"/>
      <c r="H22" s="70"/>
      <c r="I22" s="15"/>
      <c r="J22" s="16"/>
    </row>
    <row r="23" spans="1:10" x14ac:dyDescent="0.25">
      <c r="A23" s="15"/>
      <c r="B23" s="82"/>
      <c r="C23" s="15"/>
      <c r="D23" s="15"/>
      <c r="E23" s="15"/>
      <c r="F23" s="15"/>
      <c r="G23" s="15"/>
      <c r="H23" s="70"/>
      <c r="I23" s="15"/>
      <c r="J23" s="16"/>
    </row>
    <row r="24" spans="1:10" x14ac:dyDescent="0.25">
      <c r="A24" s="15"/>
      <c r="B24" s="82"/>
      <c r="C24" s="15"/>
      <c r="D24" s="15"/>
      <c r="E24" s="15"/>
      <c r="F24" s="15"/>
      <c r="G24" s="15"/>
      <c r="H24" s="70"/>
      <c r="I24" s="15"/>
      <c r="J24" s="16"/>
    </row>
    <row r="25" spans="1:10" x14ac:dyDescent="0.25">
      <c r="A25" s="15"/>
      <c r="B25" s="82"/>
      <c r="C25" s="15"/>
      <c r="D25" s="15"/>
      <c r="E25" s="15"/>
      <c r="F25" s="15"/>
      <c r="G25" s="15"/>
      <c r="H25" s="70"/>
      <c r="I25" s="15"/>
      <c r="J25" s="16"/>
    </row>
    <row r="26" spans="1:10" x14ac:dyDescent="0.25">
      <c r="A26" s="15"/>
      <c r="B26" s="82"/>
      <c r="C26" s="15"/>
      <c r="D26" s="15"/>
      <c r="E26" s="15"/>
      <c r="F26" s="15"/>
      <c r="G26" s="15"/>
      <c r="H26" s="70"/>
      <c r="I26" s="15"/>
      <c r="J26" s="16"/>
    </row>
    <row r="27" spans="1:10" x14ac:dyDescent="0.25">
      <c r="A27" s="15"/>
      <c r="B27" s="82"/>
      <c r="C27" s="15"/>
      <c r="D27" s="15"/>
      <c r="E27" s="15"/>
      <c r="F27" s="15"/>
      <c r="G27" s="15"/>
      <c r="H27" s="70"/>
      <c r="I27" s="15"/>
      <c r="J27" s="16"/>
    </row>
    <row r="28" spans="1:10" x14ac:dyDescent="0.25">
      <c r="A28" s="15"/>
      <c r="B28" s="82"/>
      <c r="C28" s="15"/>
      <c r="D28" s="15"/>
      <c r="E28" s="15"/>
      <c r="F28" s="15"/>
      <c r="G28" s="15"/>
      <c r="H28" s="70"/>
      <c r="I28" s="15"/>
      <c r="J28" s="16"/>
    </row>
    <row r="29" spans="1:10" x14ac:dyDescent="0.25">
      <c r="A29" s="15"/>
      <c r="B29" s="82"/>
      <c r="C29" s="15"/>
      <c r="D29" s="15"/>
      <c r="E29" s="15"/>
      <c r="F29" s="15"/>
      <c r="G29" s="15"/>
      <c r="H29" s="70"/>
      <c r="I29" s="15"/>
      <c r="J29" s="16"/>
    </row>
    <row r="30" spans="1:10" x14ac:dyDescent="0.25">
      <c r="A30" s="15"/>
      <c r="B30" s="82"/>
      <c r="C30" s="15"/>
      <c r="D30" s="15"/>
      <c r="E30" s="15"/>
      <c r="F30" s="15"/>
      <c r="G30" s="15"/>
      <c r="H30" s="70"/>
      <c r="I30" s="15"/>
      <c r="J30" s="16"/>
    </row>
    <row r="31" spans="1:10" x14ac:dyDescent="0.25">
      <c r="A31" s="15"/>
      <c r="B31" s="82"/>
      <c r="C31" s="15"/>
      <c r="D31" s="15"/>
      <c r="E31" s="15"/>
      <c r="F31" s="15"/>
      <c r="G31" s="15"/>
      <c r="H31" s="70"/>
      <c r="I31" s="15"/>
      <c r="J31" s="16"/>
    </row>
    <row r="32" spans="1:10" x14ac:dyDescent="0.25">
      <c r="A32" s="15"/>
      <c r="B32" s="82"/>
      <c r="C32" s="15"/>
      <c r="D32" s="15"/>
      <c r="E32" s="15"/>
      <c r="F32" s="15"/>
      <c r="G32" s="15"/>
      <c r="H32" s="70"/>
      <c r="I32" s="15"/>
      <c r="J32" s="16"/>
    </row>
    <row r="33" spans="1:10" x14ac:dyDescent="0.25">
      <c r="A33" s="15"/>
      <c r="B33" s="82"/>
      <c r="C33" s="15"/>
      <c r="D33" s="15"/>
      <c r="E33" s="15"/>
      <c r="F33" s="15"/>
      <c r="G33" s="15"/>
      <c r="H33" s="70"/>
      <c r="I33" s="15"/>
      <c r="J33" s="16"/>
    </row>
    <row r="34" spans="1:10" x14ac:dyDescent="0.25">
      <c r="A34" s="15"/>
      <c r="B34" s="82"/>
      <c r="C34" s="15"/>
      <c r="D34" s="15"/>
      <c r="E34" s="83"/>
      <c r="F34" s="83"/>
      <c r="G34" s="15"/>
      <c r="H34" s="70"/>
      <c r="I34" s="15"/>
      <c r="J34" s="16"/>
    </row>
    <row r="35" spans="1:10" x14ac:dyDescent="0.25">
      <c r="A35" s="15"/>
      <c r="B35" s="15"/>
      <c r="C35" s="15"/>
      <c r="D35" s="84"/>
      <c r="E35" s="18" t="s">
        <v>19</v>
      </c>
      <c r="F35" s="98">
        <f>SUM(F11:F34)</f>
        <v>0</v>
      </c>
      <c r="G35" s="69"/>
      <c r="H35" s="15"/>
      <c r="I35" s="15"/>
      <c r="J35" s="16"/>
    </row>
    <row r="36" spans="1:10" x14ac:dyDescent="0.25">
      <c r="A36" s="15"/>
      <c r="B36" s="15"/>
      <c r="C36" s="15"/>
      <c r="D36" s="15"/>
      <c r="E36" s="19"/>
      <c r="F36" s="74"/>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310" t="str">
        <f>IF(ISBLANK(Résultats!C4),"",Résultats!C4)</f>
        <v/>
      </c>
      <c r="C47" s="311"/>
      <c r="D47" s="312"/>
      <c r="E47" s="15"/>
      <c r="F47" s="301"/>
      <c r="G47" s="302"/>
      <c r="H47" s="303"/>
      <c r="I47" s="15"/>
      <c r="J47" s="16"/>
    </row>
    <row r="48" spans="1:10" x14ac:dyDescent="0.25">
      <c r="A48" s="14"/>
      <c r="B48" s="15"/>
      <c r="C48" s="15"/>
      <c r="D48" s="15"/>
      <c r="E48" s="15"/>
      <c r="F48" s="304"/>
      <c r="G48" s="305"/>
      <c r="H48" s="306"/>
      <c r="I48" s="15"/>
      <c r="J48" s="16"/>
    </row>
    <row r="49" spans="1:10" x14ac:dyDescent="0.25">
      <c r="A49" s="14"/>
      <c r="B49" s="15"/>
      <c r="C49" s="15"/>
      <c r="D49" s="15"/>
      <c r="E49" s="15"/>
      <c r="F49" s="304"/>
      <c r="G49" s="305"/>
      <c r="H49" s="306"/>
      <c r="I49" s="15"/>
      <c r="J49" s="16"/>
    </row>
    <row r="50" spans="1:10" x14ac:dyDescent="0.25">
      <c r="A50" s="14"/>
      <c r="B50" s="15"/>
      <c r="C50" s="15"/>
      <c r="D50" s="15"/>
      <c r="E50" s="15"/>
      <c r="F50" s="304"/>
      <c r="G50" s="305"/>
      <c r="H50" s="306"/>
      <c r="I50" s="15"/>
      <c r="J50" s="16"/>
    </row>
    <row r="51" spans="1:10" ht="15.75" thickBot="1" x14ac:dyDescent="0.3">
      <c r="A51" s="14"/>
      <c r="B51" s="15"/>
      <c r="C51" s="15"/>
      <c r="D51" s="15"/>
      <c r="E51" s="15"/>
      <c r="F51" s="307"/>
      <c r="G51" s="308"/>
      <c r="H51" s="309"/>
      <c r="I51" s="15"/>
      <c r="J51" s="16"/>
    </row>
    <row r="52" spans="1:10" ht="15.75" thickBot="1" x14ac:dyDescent="0.3">
      <c r="A52" s="58" t="s">
        <v>18</v>
      </c>
      <c r="B52" s="20"/>
      <c r="C52" s="20"/>
      <c r="D52" s="20"/>
      <c r="E52" s="20"/>
      <c r="F52" s="20"/>
      <c r="G52" s="20"/>
      <c r="H52" s="20"/>
      <c r="I52" s="20"/>
      <c r="J52" s="21"/>
    </row>
  </sheetData>
  <sheetProtection algorithmName="SHA-512" hashValue="Lkc5fSUv8zPzZVEB17kEfLMjByyD1lr5vtcbFOWiwmEEwPm7DEPYolVXOLwXrdkRHhf/tJaaD7XTg7PnjeXVsg==" saltValue="gbbvzairUnxZnvuOpav6G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AB9C-EBCE-49BE-AE06-C1DAA385CCD1}">
  <sheetPr codeName="Feuil18">
    <tabColor theme="9"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8" t="s">
        <v>59</v>
      </c>
      <c r="B1" s="329"/>
      <c r="C1" s="329"/>
      <c r="D1" s="329"/>
      <c r="E1" s="329"/>
      <c r="F1" s="329"/>
      <c r="G1" s="329"/>
      <c r="H1" s="329"/>
      <c r="I1" s="329"/>
      <c r="J1" s="330"/>
    </row>
    <row r="2" spans="1:10" ht="15.75" thickBot="1" x14ac:dyDescent="0.3">
      <c r="A2" s="22" t="s">
        <v>0</v>
      </c>
      <c r="B2" s="316" t="str">
        <f>IF(ISBLANK(Résultats!A14),"",Résultats!A14)</f>
        <v/>
      </c>
      <c r="C2" s="320"/>
      <c r="D2" s="320"/>
      <c r="E2" s="320"/>
      <c r="F2" s="317"/>
      <c r="G2" s="23" t="s">
        <v>1</v>
      </c>
      <c r="H2" s="23"/>
      <c r="I2" s="316" t="str">
        <f>IF(ISBLANK(Résultats!D14),"",Résultats!D14)</f>
        <v/>
      </c>
      <c r="J2" s="317"/>
    </row>
    <row r="3" spans="1:10" ht="15.75" thickBot="1" x14ac:dyDescent="0.3">
      <c r="A3" s="22" t="s">
        <v>2</v>
      </c>
      <c r="B3" s="23"/>
      <c r="C3" s="316" t="str">
        <f>IF(ISBLANK(Résultats!G14),"",Résultats!G14)</f>
        <v/>
      </c>
      <c r="D3" s="320"/>
      <c r="E3" s="320"/>
      <c r="F3" s="317"/>
      <c r="G3" s="331" t="s">
        <v>17</v>
      </c>
      <c r="H3" s="332"/>
      <c r="I3" s="318" t="str">
        <f>IF(ISBLANK(Résultats!F14),"","moins de 21ans")</f>
        <v/>
      </c>
      <c r="J3" s="319"/>
    </row>
    <row r="4" spans="1:10" ht="15.75" thickBot="1" x14ac:dyDescent="0.3">
      <c r="A4" s="22" t="s">
        <v>4</v>
      </c>
      <c r="B4" s="23"/>
      <c r="C4" s="316" t="str">
        <f>IF(ISBLANK(Résultats!C2),"",(Résultats!C2))</f>
        <v/>
      </c>
      <c r="D4" s="320"/>
      <c r="E4" s="320"/>
      <c r="F4" s="317"/>
      <c r="G4" s="23" t="s">
        <v>9</v>
      </c>
      <c r="H4" s="23"/>
      <c r="I4" s="318" t="str">
        <f>IF(ISBLANK(Résultats!J2),"",Résultats!J2)</f>
        <v/>
      </c>
      <c r="J4" s="319"/>
    </row>
    <row r="5" spans="1:10" x14ac:dyDescent="0.25">
      <c r="A5" s="22" t="s">
        <v>39</v>
      </c>
      <c r="B5" s="23"/>
      <c r="C5" s="23"/>
      <c r="D5" s="23"/>
      <c r="E5" s="23"/>
      <c r="F5" s="23"/>
      <c r="G5" s="23"/>
      <c r="H5" s="23"/>
      <c r="I5" s="40"/>
      <c r="J5" s="24"/>
    </row>
    <row r="6" spans="1:10" ht="17.25" x14ac:dyDescent="0.25">
      <c r="A6" s="104" t="s">
        <v>41</v>
      </c>
      <c r="B6" s="23"/>
      <c r="C6" s="23"/>
      <c r="D6" s="23"/>
      <c r="E6" s="23"/>
      <c r="F6" s="23"/>
      <c r="G6" s="23"/>
      <c r="H6" s="23"/>
      <c r="I6" s="23"/>
      <c r="J6" s="24"/>
    </row>
    <row r="7" spans="1:10" ht="17.25" x14ac:dyDescent="0.25">
      <c r="A7" s="104" t="s">
        <v>65</v>
      </c>
      <c r="B7" s="23"/>
      <c r="C7" s="23"/>
      <c r="D7" s="23"/>
      <c r="E7" s="23"/>
      <c r="F7" s="23"/>
      <c r="G7" s="23"/>
      <c r="H7" s="23"/>
      <c r="I7" s="23"/>
      <c r="J7" s="24"/>
    </row>
    <row r="8" spans="1:10" ht="17.25" x14ac:dyDescent="0.25">
      <c r="A8" s="104" t="s">
        <v>67</v>
      </c>
      <c r="B8" s="23"/>
      <c r="C8" s="23"/>
      <c r="D8" s="23"/>
      <c r="E8" s="23"/>
      <c r="F8" s="23"/>
      <c r="G8" s="23"/>
      <c r="H8" s="23"/>
      <c r="I8" s="23"/>
      <c r="J8" s="24"/>
    </row>
    <row r="9" spans="1:10" ht="15.75" thickBot="1" x14ac:dyDescent="0.3">
      <c r="A9" s="22"/>
      <c r="B9" s="23"/>
      <c r="C9" s="23"/>
      <c r="D9" s="23"/>
      <c r="E9" s="23"/>
      <c r="F9" s="23"/>
      <c r="G9" s="23"/>
      <c r="H9" s="23"/>
      <c r="I9" s="23"/>
      <c r="J9" s="24"/>
    </row>
    <row r="10" spans="1:10" ht="45" x14ac:dyDescent="0.25">
      <c r="A10" s="23"/>
      <c r="B10" s="116" t="s">
        <v>47</v>
      </c>
      <c r="C10" s="117" t="s">
        <v>43</v>
      </c>
      <c r="D10" s="117" t="s">
        <v>44</v>
      </c>
      <c r="E10" s="117" t="s">
        <v>46</v>
      </c>
      <c r="F10" s="118" t="s">
        <v>24</v>
      </c>
      <c r="G10" s="109"/>
      <c r="H10" s="65"/>
      <c r="I10" s="23"/>
      <c r="J10" s="24"/>
    </row>
    <row r="11" spans="1:10" x14ac:dyDescent="0.25">
      <c r="A11" s="23"/>
      <c r="B11" s="25" t="s">
        <v>48</v>
      </c>
      <c r="C11" s="165">
        <f>ExerciceA!G$15</f>
        <v>0</v>
      </c>
      <c r="D11" s="177">
        <f>ExerciceA!K$15</f>
        <v>0</v>
      </c>
      <c r="E11" s="177">
        <f>ExerciceA!O$15</f>
        <v>0</v>
      </c>
      <c r="F11" s="178">
        <f>ExerciceA!S14</f>
        <v>0</v>
      </c>
      <c r="G11" s="23"/>
      <c r="H11" s="67"/>
      <c r="I11" s="23"/>
      <c r="J11" s="24"/>
    </row>
    <row r="12" spans="1:10" x14ac:dyDescent="0.25">
      <c r="A12" s="23"/>
      <c r="B12" s="25" t="s">
        <v>49</v>
      </c>
      <c r="C12" s="165">
        <f>ExerciceB!G$15</f>
        <v>0</v>
      </c>
      <c r="D12" s="177">
        <f>ExerciceB!K$15</f>
        <v>0</v>
      </c>
      <c r="E12" s="177">
        <f>ExerciceB!O$15</f>
        <v>0</v>
      </c>
      <c r="F12" s="178">
        <f>ExerciceB!S14</f>
        <v>0</v>
      </c>
      <c r="G12" s="23"/>
      <c r="H12" s="67"/>
      <c r="I12" s="23"/>
      <c r="J12" s="24"/>
    </row>
    <row r="13" spans="1:10" x14ac:dyDescent="0.25">
      <c r="A13" s="23"/>
      <c r="B13" s="25" t="s">
        <v>50</v>
      </c>
      <c r="C13" s="165">
        <f>ExerciceC!G$15</f>
        <v>0</v>
      </c>
      <c r="D13" s="177">
        <f>ExerciceC!K$15</f>
        <v>0</v>
      </c>
      <c r="E13" s="177">
        <f>ExerciceC!O$15</f>
        <v>0</v>
      </c>
      <c r="F13" s="178">
        <f>ExerciceC!S14</f>
        <v>0</v>
      </c>
      <c r="G13" s="23"/>
      <c r="H13" s="67"/>
      <c r="I13" s="23"/>
      <c r="J13" s="24"/>
    </row>
    <row r="14" spans="1:10" x14ac:dyDescent="0.25">
      <c r="A14" s="23"/>
      <c r="B14" s="25" t="s">
        <v>51</v>
      </c>
      <c r="C14" s="165">
        <f>ExerciceD!G$15</f>
        <v>0</v>
      </c>
      <c r="D14" s="177">
        <f>ExerciceD!K$15</f>
        <v>0</v>
      </c>
      <c r="E14" s="177">
        <f>ExerciceD!O$15</f>
        <v>0</v>
      </c>
      <c r="F14" s="178">
        <f>ExerciceD!S14</f>
        <v>0</v>
      </c>
      <c r="G14" s="23"/>
      <c r="H14" s="67"/>
      <c r="I14" s="23"/>
      <c r="J14" s="24"/>
    </row>
    <row r="15" spans="1:10" x14ac:dyDescent="0.25">
      <c r="A15" s="23"/>
      <c r="B15" s="25" t="s">
        <v>52</v>
      </c>
      <c r="C15" s="165">
        <f>ExerciceE!G$15</f>
        <v>0</v>
      </c>
      <c r="D15" s="177">
        <f>ExerciceE!K$15</f>
        <v>0</v>
      </c>
      <c r="E15" s="177">
        <f>ExerciceE!O$15</f>
        <v>0</v>
      </c>
      <c r="F15" s="178">
        <f>ExerciceE!S14</f>
        <v>0</v>
      </c>
      <c r="G15" s="23"/>
      <c r="H15" s="67"/>
      <c r="I15" s="23"/>
      <c r="J15" s="24"/>
    </row>
    <row r="16" spans="1:10" x14ac:dyDescent="0.25">
      <c r="A16" s="23"/>
      <c r="B16" s="25" t="s">
        <v>53</v>
      </c>
      <c r="C16" s="165">
        <f>ExerciceF!G$15</f>
        <v>0</v>
      </c>
      <c r="D16" s="177">
        <f>ExerciceF!K$15</f>
        <v>0</v>
      </c>
      <c r="E16" s="177">
        <f>ExerciceF!O$15</f>
        <v>0</v>
      </c>
      <c r="F16" s="178">
        <f>ExerciceF!S14</f>
        <v>0</v>
      </c>
      <c r="G16" s="23"/>
      <c r="H16" s="67"/>
      <c r="I16" s="23"/>
      <c r="J16" s="24"/>
    </row>
    <row r="17" spans="1:10" x14ac:dyDescent="0.25">
      <c r="A17" s="23"/>
      <c r="B17" s="25" t="s">
        <v>54</v>
      </c>
      <c r="C17" s="165">
        <f>ExerciceG!G$15</f>
        <v>0</v>
      </c>
      <c r="D17" s="177">
        <f>ExerciceG!J$15</f>
        <v>0</v>
      </c>
      <c r="E17" s="177">
        <f>ExerciceG!M$15</f>
        <v>0</v>
      </c>
      <c r="F17" s="178">
        <f>ExerciceG!P14</f>
        <v>0</v>
      </c>
      <c r="G17" s="23"/>
      <c r="H17" s="67"/>
      <c r="I17" s="23"/>
      <c r="J17" s="24"/>
    </row>
    <row r="18" spans="1:10" ht="15.75" thickBot="1" x14ac:dyDescent="0.3">
      <c r="A18" s="23"/>
      <c r="B18" s="119" t="s">
        <v>55</v>
      </c>
      <c r="C18" s="166">
        <f>ExerciceH!G$15</f>
        <v>0</v>
      </c>
      <c r="D18" s="179">
        <f>ExerciceH!L$15</f>
        <v>0</v>
      </c>
      <c r="E18" s="179">
        <f>ExerciceH!Q$15</f>
        <v>0</v>
      </c>
      <c r="F18" s="180">
        <f>ExerciceH!V14</f>
        <v>0</v>
      </c>
      <c r="G18" s="23"/>
      <c r="H18" s="67"/>
      <c r="I18" s="23"/>
      <c r="J18" s="24"/>
    </row>
    <row r="19" spans="1:10" x14ac:dyDescent="0.25">
      <c r="A19" s="23"/>
      <c r="B19" s="85"/>
      <c r="C19" s="23"/>
      <c r="D19" s="23"/>
      <c r="E19" s="23"/>
      <c r="F19" s="23"/>
      <c r="G19" s="23"/>
      <c r="H19" s="67"/>
      <c r="I19" s="23"/>
      <c r="J19" s="24"/>
    </row>
    <row r="20" spans="1:10" x14ac:dyDescent="0.25">
      <c r="A20" s="23"/>
      <c r="B20" s="85"/>
      <c r="C20" s="23"/>
      <c r="D20" s="23"/>
      <c r="E20" s="23"/>
      <c r="F20" s="23"/>
      <c r="G20" s="23"/>
      <c r="H20" s="67"/>
      <c r="I20" s="23"/>
      <c r="J20" s="24"/>
    </row>
    <row r="21" spans="1:10" x14ac:dyDescent="0.25">
      <c r="A21" s="23"/>
      <c r="B21" s="85"/>
      <c r="C21" s="23"/>
      <c r="D21" s="23"/>
      <c r="E21" s="23"/>
      <c r="F21" s="23"/>
      <c r="G21" s="23"/>
      <c r="H21" s="67"/>
      <c r="I21" s="23"/>
      <c r="J21" s="24"/>
    </row>
    <row r="22" spans="1:10" x14ac:dyDescent="0.25">
      <c r="A22" s="23"/>
      <c r="B22" s="85"/>
      <c r="C22" s="23"/>
      <c r="D22" s="23"/>
      <c r="E22" s="23"/>
      <c r="F22" s="23"/>
      <c r="G22" s="23"/>
      <c r="H22" s="67"/>
      <c r="I22" s="23"/>
      <c r="J22" s="24"/>
    </row>
    <row r="23" spans="1:10" x14ac:dyDescent="0.25">
      <c r="A23" s="23"/>
      <c r="B23" s="85"/>
      <c r="C23" s="23"/>
      <c r="D23" s="23"/>
      <c r="E23" s="23"/>
      <c r="F23" s="23"/>
      <c r="G23" s="23"/>
      <c r="H23" s="67"/>
      <c r="I23" s="23"/>
      <c r="J23" s="24"/>
    </row>
    <row r="24" spans="1:10" x14ac:dyDescent="0.25">
      <c r="A24" s="23"/>
      <c r="B24" s="85"/>
      <c r="C24" s="23"/>
      <c r="D24" s="23"/>
      <c r="E24" s="23"/>
      <c r="F24" s="23"/>
      <c r="G24" s="23"/>
      <c r="H24" s="67"/>
      <c r="I24" s="23"/>
      <c r="J24" s="24"/>
    </row>
    <row r="25" spans="1:10" x14ac:dyDescent="0.25">
      <c r="A25" s="23"/>
      <c r="B25" s="85"/>
      <c r="C25" s="23"/>
      <c r="D25" s="23"/>
      <c r="E25" s="23"/>
      <c r="F25" s="23"/>
      <c r="G25" s="23"/>
      <c r="H25" s="67"/>
      <c r="I25" s="23"/>
      <c r="J25" s="24"/>
    </row>
    <row r="26" spans="1:10" x14ac:dyDescent="0.25">
      <c r="A26" s="23"/>
      <c r="B26" s="85"/>
      <c r="C26" s="23"/>
      <c r="D26" s="23"/>
      <c r="E26" s="23"/>
      <c r="F26" s="23"/>
      <c r="G26" s="23"/>
      <c r="H26" s="67"/>
      <c r="I26" s="23"/>
      <c r="J26" s="24"/>
    </row>
    <row r="27" spans="1:10" x14ac:dyDescent="0.25">
      <c r="A27" s="23"/>
      <c r="B27" s="85"/>
      <c r="C27" s="23"/>
      <c r="D27" s="23"/>
      <c r="E27" s="23"/>
      <c r="F27" s="23"/>
      <c r="G27" s="23"/>
      <c r="H27" s="67"/>
      <c r="I27" s="23"/>
      <c r="J27" s="24"/>
    </row>
    <row r="28" spans="1:10" x14ac:dyDescent="0.25">
      <c r="A28" s="23"/>
      <c r="B28" s="85"/>
      <c r="C28" s="23"/>
      <c r="D28" s="23"/>
      <c r="E28" s="23"/>
      <c r="F28" s="23"/>
      <c r="G28" s="23"/>
      <c r="H28" s="67"/>
      <c r="I28" s="23"/>
      <c r="J28" s="24"/>
    </row>
    <row r="29" spans="1:10" x14ac:dyDescent="0.25">
      <c r="A29" s="23"/>
      <c r="B29" s="85"/>
      <c r="C29" s="23"/>
      <c r="D29" s="23"/>
      <c r="E29" s="23"/>
      <c r="F29" s="23"/>
      <c r="G29" s="23"/>
      <c r="H29" s="67"/>
      <c r="I29" s="23"/>
      <c r="J29" s="24"/>
    </row>
    <row r="30" spans="1:10" x14ac:dyDescent="0.25">
      <c r="A30" s="23"/>
      <c r="B30" s="85"/>
      <c r="C30" s="23"/>
      <c r="D30" s="23"/>
      <c r="E30" s="23"/>
      <c r="F30" s="23"/>
      <c r="G30" s="23"/>
      <c r="H30" s="67"/>
      <c r="I30" s="23"/>
      <c r="J30" s="24"/>
    </row>
    <row r="31" spans="1:10" x14ac:dyDescent="0.25">
      <c r="A31" s="23"/>
      <c r="B31" s="85"/>
      <c r="C31" s="23"/>
      <c r="D31" s="23"/>
      <c r="E31" s="23"/>
      <c r="F31" s="23"/>
      <c r="G31" s="23"/>
      <c r="H31" s="67"/>
      <c r="I31" s="23"/>
      <c r="J31" s="24"/>
    </row>
    <row r="32" spans="1:10" x14ac:dyDescent="0.25">
      <c r="A32" s="23"/>
      <c r="B32" s="85"/>
      <c r="C32" s="23"/>
      <c r="D32" s="23"/>
      <c r="E32" s="23"/>
      <c r="F32" s="23"/>
      <c r="G32" s="23"/>
      <c r="H32" s="67"/>
      <c r="I32" s="23"/>
      <c r="J32" s="24"/>
    </row>
    <row r="33" spans="1:10" x14ac:dyDescent="0.25">
      <c r="A33" s="23"/>
      <c r="B33" s="85"/>
      <c r="C33" s="23"/>
      <c r="D33" s="23"/>
      <c r="E33" s="23"/>
      <c r="F33" s="23"/>
      <c r="G33" s="23"/>
      <c r="H33" s="67"/>
      <c r="I33" s="23"/>
      <c r="J33" s="24"/>
    </row>
    <row r="34" spans="1:10" x14ac:dyDescent="0.25">
      <c r="A34" s="23"/>
      <c r="B34" s="85"/>
      <c r="C34" s="23"/>
      <c r="D34" s="23"/>
      <c r="E34" s="23"/>
      <c r="F34" s="23"/>
      <c r="G34" s="23"/>
      <c r="H34" s="67"/>
      <c r="I34" s="23"/>
      <c r="J34" s="24"/>
    </row>
    <row r="35" spans="1:10" x14ac:dyDescent="0.25">
      <c r="A35" s="23"/>
      <c r="B35" s="23"/>
      <c r="C35" s="23"/>
      <c r="D35" s="87"/>
      <c r="E35" s="26" t="s">
        <v>19</v>
      </c>
      <c r="F35" s="95">
        <f>SUM(F11:F34)</f>
        <v>0</v>
      </c>
      <c r="G35" s="66"/>
      <c r="H35" s="23"/>
      <c r="I35" s="23"/>
      <c r="J35" s="24"/>
    </row>
    <row r="36" spans="1:10" x14ac:dyDescent="0.25">
      <c r="A36" s="23"/>
      <c r="B36" s="23"/>
      <c r="C36" s="23"/>
      <c r="D36" s="23"/>
      <c r="E36" s="27"/>
      <c r="F36" s="73"/>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310" t="str">
        <f>IF(ISBLANK(Résultats!C4),"",Résultats!C4)</f>
        <v/>
      </c>
      <c r="C47" s="311"/>
      <c r="D47" s="312"/>
      <c r="E47" s="23"/>
      <c r="F47" s="301"/>
      <c r="G47" s="302"/>
      <c r="H47" s="303"/>
      <c r="I47" s="23"/>
      <c r="J47" s="24"/>
    </row>
    <row r="48" spans="1:10" x14ac:dyDescent="0.25">
      <c r="A48" s="22"/>
      <c r="B48" s="23"/>
      <c r="C48" s="23"/>
      <c r="D48" s="23"/>
      <c r="E48" s="23"/>
      <c r="F48" s="304"/>
      <c r="G48" s="305"/>
      <c r="H48" s="306"/>
      <c r="I48" s="23"/>
      <c r="J48" s="24"/>
    </row>
    <row r="49" spans="1:10" x14ac:dyDescent="0.25">
      <c r="A49" s="22"/>
      <c r="B49" s="23"/>
      <c r="C49" s="23"/>
      <c r="D49" s="23"/>
      <c r="E49" s="23"/>
      <c r="F49" s="304"/>
      <c r="G49" s="305"/>
      <c r="H49" s="306"/>
      <c r="I49" s="23"/>
      <c r="J49" s="24"/>
    </row>
    <row r="50" spans="1:10" x14ac:dyDescent="0.25">
      <c r="A50" s="22"/>
      <c r="B50" s="23"/>
      <c r="C50" s="23"/>
      <c r="D50" s="23"/>
      <c r="E50" s="23"/>
      <c r="F50" s="304"/>
      <c r="G50" s="305"/>
      <c r="H50" s="306"/>
      <c r="I50" s="23"/>
      <c r="J50" s="24"/>
    </row>
    <row r="51" spans="1:10" ht="15.75" thickBot="1" x14ac:dyDescent="0.3">
      <c r="A51" s="22"/>
      <c r="B51" s="23"/>
      <c r="C51" s="23"/>
      <c r="D51" s="23"/>
      <c r="E51" s="23"/>
      <c r="F51" s="307"/>
      <c r="G51" s="308"/>
      <c r="H51" s="309"/>
      <c r="I51" s="23"/>
      <c r="J51" s="24"/>
    </row>
    <row r="52" spans="1:10" ht="15.75" thickBot="1" x14ac:dyDescent="0.3">
      <c r="A52" s="57" t="s">
        <v>18</v>
      </c>
      <c r="B52" s="28"/>
      <c r="C52" s="28"/>
      <c r="D52" s="28"/>
      <c r="E52" s="28"/>
      <c r="F52" s="28"/>
      <c r="G52" s="28"/>
      <c r="H52" s="28"/>
      <c r="I52" s="28"/>
      <c r="J52" s="29"/>
    </row>
  </sheetData>
  <sheetProtection algorithmName="SHA-512" hashValue="loFqcFC+lkoyn6DmEJk02v5bYgS4uT8ukcRaw6KQB9XqXEVSZbJSBXlOgVAoRiWn78eciyop+rQY4tK9UUSUcw==" saltValue="lH64Ejwe1h6eeNG6ulwgdg==" spinCount="100000" sheet="1" objects="1" scenarios="1" insertHyperlinks="0"/>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E36CE-4D84-49BD-9A14-06580953D485}">
  <sheetPr codeName="Feuil19">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33" t="s">
        <v>59</v>
      </c>
      <c r="B1" s="334"/>
      <c r="C1" s="334"/>
      <c r="D1" s="334"/>
      <c r="E1" s="334"/>
      <c r="F1" s="334"/>
      <c r="G1" s="334"/>
      <c r="H1" s="334"/>
      <c r="I1" s="334"/>
      <c r="J1" s="335"/>
    </row>
    <row r="2" spans="1:10" ht="15.75" thickBot="1" x14ac:dyDescent="0.3">
      <c r="A2" s="30" t="s">
        <v>0</v>
      </c>
      <c r="B2" s="316" t="str">
        <f>IF(ISBLANK(Résultats!A15),"",Résultats!A15)</f>
        <v/>
      </c>
      <c r="C2" s="320"/>
      <c r="D2" s="320"/>
      <c r="E2" s="320"/>
      <c r="F2" s="317"/>
      <c r="G2" s="31" t="s">
        <v>1</v>
      </c>
      <c r="H2" s="31"/>
      <c r="I2" s="316" t="str">
        <f>IF(ISBLANK(Résultats!D15),"",Résultats!D15)</f>
        <v/>
      </c>
      <c r="J2" s="317"/>
    </row>
    <row r="3" spans="1:10" ht="15.75" thickBot="1" x14ac:dyDescent="0.3">
      <c r="A3" s="30" t="s">
        <v>2</v>
      </c>
      <c r="B3" s="31"/>
      <c r="C3" s="316" t="str">
        <f>IF(ISBLANK(Résultats!G15),"",Résultats!G15)</f>
        <v/>
      </c>
      <c r="D3" s="320"/>
      <c r="E3" s="320"/>
      <c r="F3" s="317"/>
      <c r="G3" s="336" t="s">
        <v>17</v>
      </c>
      <c r="H3" s="337"/>
      <c r="I3" s="318" t="str">
        <f>IF(ISBLANK(Résultats!F15),"","moins de 21ans")</f>
        <v/>
      </c>
      <c r="J3" s="319"/>
    </row>
    <row r="4" spans="1:10" ht="15.75" thickBot="1" x14ac:dyDescent="0.3">
      <c r="A4" s="30" t="s">
        <v>4</v>
      </c>
      <c r="B4" s="31"/>
      <c r="C4" s="316" t="str">
        <f>IF(ISBLANK(Résultats!C2),"",(Résultats!C2))</f>
        <v/>
      </c>
      <c r="D4" s="320"/>
      <c r="E4" s="320"/>
      <c r="F4" s="317"/>
      <c r="G4" s="31" t="s">
        <v>9</v>
      </c>
      <c r="H4" s="31"/>
      <c r="I4" s="318" t="str">
        <f>IF(ISBLANK(Résultats!J2),"",Résultats!J2)</f>
        <v/>
      </c>
      <c r="J4" s="319"/>
    </row>
    <row r="5" spans="1:10" x14ac:dyDescent="0.25">
      <c r="A5" s="93" t="s">
        <v>39</v>
      </c>
      <c r="B5" s="94"/>
      <c r="C5" s="94"/>
      <c r="D5" s="94"/>
      <c r="E5" s="94"/>
      <c r="F5" s="31"/>
      <c r="G5" s="31"/>
      <c r="H5" s="31"/>
      <c r="I5" s="39"/>
      <c r="J5" s="32"/>
    </row>
    <row r="6" spans="1:10" ht="17.25" x14ac:dyDescent="0.25">
      <c r="A6" s="107" t="s">
        <v>41</v>
      </c>
      <c r="B6" s="94"/>
      <c r="C6" s="94"/>
      <c r="D6" s="94"/>
      <c r="E6" s="94"/>
      <c r="F6" s="31"/>
      <c r="G6" s="31"/>
      <c r="H6" s="31"/>
      <c r="I6" s="31"/>
      <c r="J6" s="32"/>
    </row>
    <row r="7" spans="1:10" ht="17.25" x14ac:dyDescent="0.25">
      <c r="A7" s="107" t="s">
        <v>65</v>
      </c>
      <c r="B7" s="94"/>
      <c r="C7" s="94"/>
      <c r="D7" s="94"/>
      <c r="E7" s="94"/>
      <c r="F7" s="31"/>
      <c r="G7" s="31"/>
      <c r="H7" s="31"/>
      <c r="I7" s="31"/>
      <c r="J7" s="32"/>
    </row>
    <row r="8" spans="1:10" ht="17.25" x14ac:dyDescent="0.25">
      <c r="A8" s="107" t="s">
        <v>67</v>
      </c>
      <c r="B8" s="94"/>
      <c r="C8" s="94"/>
      <c r="D8" s="94"/>
      <c r="E8" s="94"/>
      <c r="F8" s="31"/>
      <c r="G8" s="31"/>
      <c r="H8" s="31"/>
      <c r="I8" s="31"/>
      <c r="J8" s="32"/>
    </row>
    <row r="9" spans="1:10" ht="15.75" thickBot="1" x14ac:dyDescent="0.3">
      <c r="A9" s="93"/>
      <c r="B9" s="94"/>
      <c r="C9" s="94"/>
      <c r="D9" s="94"/>
      <c r="E9" s="94"/>
      <c r="F9" s="31"/>
      <c r="G9" s="31"/>
      <c r="H9" s="31"/>
      <c r="I9" s="31"/>
      <c r="J9" s="32"/>
    </row>
    <row r="10" spans="1:10" ht="45" x14ac:dyDescent="0.25">
      <c r="A10" s="94"/>
      <c r="B10" s="126" t="s">
        <v>47</v>
      </c>
      <c r="C10" s="127" t="s">
        <v>43</v>
      </c>
      <c r="D10" s="127" t="s">
        <v>44</v>
      </c>
      <c r="E10" s="127" t="s">
        <v>46</v>
      </c>
      <c r="F10" s="114" t="s">
        <v>24</v>
      </c>
      <c r="G10" s="108"/>
      <c r="H10" s="62"/>
      <c r="I10" s="31"/>
      <c r="J10" s="32"/>
    </row>
    <row r="11" spans="1:10" x14ac:dyDescent="0.25">
      <c r="A11" s="31"/>
      <c r="B11" s="33" t="s">
        <v>48</v>
      </c>
      <c r="C11" s="163">
        <f>ExerciceA!G$17</f>
        <v>0</v>
      </c>
      <c r="D11" s="173">
        <f>ExerciceA!K$17</f>
        <v>0</v>
      </c>
      <c r="E11" s="173">
        <f>ExerciceA!O$17</f>
        <v>0</v>
      </c>
      <c r="F11" s="174">
        <f>ExerciceA!S16</f>
        <v>0</v>
      </c>
      <c r="G11" s="31"/>
      <c r="H11" s="64"/>
      <c r="I11" s="31"/>
      <c r="J11" s="32"/>
    </row>
    <row r="12" spans="1:10" x14ac:dyDescent="0.25">
      <c r="A12" s="31"/>
      <c r="B12" s="33" t="s">
        <v>49</v>
      </c>
      <c r="C12" s="163">
        <f>ExerciceB!G$17</f>
        <v>0</v>
      </c>
      <c r="D12" s="173">
        <f>ExerciceB!K$17</f>
        <v>0</v>
      </c>
      <c r="E12" s="173">
        <f>ExerciceB!O$17</f>
        <v>0</v>
      </c>
      <c r="F12" s="174">
        <f>ExerciceB!S16</f>
        <v>0</v>
      </c>
      <c r="G12" s="31"/>
      <c r="H12" s="64"/>
      <c r="I12" s="31"/>
      <c r="J12" s="32"/>
    </row>
    <row r="13" spans="1:10" x14ac:dyDescent="0.25">
      <c r="A13" s="31"/>
      <c r="B13" s="33" t="s">
        <v>50</v>
      </c>
      <c r="C13" s="163">
        <f>ExerciceC!G$17</f>
        <v>0</v>
      </c>
      <c r="D13" s="173">
        <f>ExerciceC!K$17</f>
        <v>0</v>
      </c>
      <c r="E13" s="173">
        <f>ExerciceC!O$17</f>
        <v>0</v>
      </c>
      <c r="F13" s="174">
        <f>ExerciceC!S16</f>
        <v>0</v>
      </c>
      <c r="G13" s="31"/>
      <c r="H13" s="64"/>
      <c r="I13" s="31"/>
      <c r="J13" s="32"/>
    </row>
    <row r="14" spans="1:10" x14ac:dyDescent="0.25">
      <c r="A14" s="31"/>
      <c r="B14" s="33" t="s">
        <v>51</v>
      </c>
      <c r="C14" s="163">
        <f>ExerciceD!G$17</f>
        <v>0</v>
      </c>
      <c r="D14" s="173">
        <f>ExerciceD!K$17</f>
        <v>0</v>
      </c>
      <c r="E14" s="173">
        <f>ExerciceD!O$17</f>
        <v>0</v>
      </c>
      <c r="F14" s="174">
        <f>ExerciceD!S16</f>
        <v>0</v>
      </c>
      <c r="G14" s="31"/>
      <c r="H14" s="64"/>
      <c r="I14" s="31"/>
      <c r="J14" s="32"/>
    </row>
    <row r="15" spans="1:10" x14ac:dyDescent="0.25">
      <c r="A15" s="31"/>
      <c r="B15" s="33" t="s">
        <v>52</v>
      </c>
      <c r="C15" s="163">
        <f>ExerciceE!G$17</f>
        <v>0</v>
      </c>
      <c r="D15" s="173">
        <f>ExerciceE!K$17</f>
        <v>0</v>
      </c>
      <c r="E15" s="173">
        <f>ExerciceE!O$17</f>
        <v>0</v>
      </c>
      <c r="F15" s="174">
        <f>ExerciceE!S16</f>
        <v>0</v>
      </c>
      <c r="G15" s="31"/>
      <c r="H15" s="64"/>
      <c r="I15" s="31"/>
      <c r="J15" s="32"/>
    </row>
    <row r="16" spans="1:10" x14ac:dyDescent="0.25">
      <c r="A16" s="31"/>
      <c r="B16" s="33" t="s">
        <v>53</v>
      </c>
      <c r="C16" s="163">
        <f>ExerciceF!G$17</f>
        <v>0</v>
      </c>
      <c r="D16" s="173">
        <f>ExerciceF!K$17</f>
        <v>0</v>
      </c>
      <c r="E16" s="173">
        <f>ExerciceF!O$17</f>
        <v>0</v>
      </c>
      <c r="F16" s="174">
        <f>ExerciceF!S16</f>
        <v>0</v>
      </c>
      <c r="G16" s="31"/>
      <c r="H16" s="64"/>
      <c r="I16" s="31"/>
      <c r="J16" s="32"/>
    </row>
    <row r="17" spans="1:10" x14ac:dyDescent="0.25">
      <c r="A17" s="31"/>
      <c r="B17" s="33" t="s">
        <v>54</v>
      </c>
      <c r="C17" s="163">
        <f>ExerciceG!G$17</f>
        <v>0</v>
      </c>
      <c r="D17" s="173">
        <f>ExerciceG!J$17</f>
        <v>0</v>
      </c>
      <c r="E17" s="173">
        <f>ExerciceG!M$17</f>
        <v>0</v>
      </c>
      <c r="F17" s="174">
        <f>ExerciceG!P16</f>
        <v>0</v>
      </c>
      <c r="G17" s="31"/>
      <c r="H17" s="64"/>
      <c r="I17" s="31"/>
      <c r="J17" s="32"/>
    </row>
    <row r="18" spans="1:10" ht="15.75" thickBot="1" x14ac:dyDescent="0.3">
      <c r="A18" s="31"/>
      <c r="B18" s="115" t="s">
        <v>55</v>
      </c>
      <c r="C18" s="164">
        <f>ExerciceH!G$17</f>
        <v>0</v>
      </c>
      <c r="D18" s="175">
        <f>ExerciceH!L$17</f>
        <v>0</v>
      </c>
      <c r="E18" s="175">
        <f>ExerciceH!Q$17</f>
        <v>0</v>
      </c>
      <c r="F18" s="176">
        <f>ExerciceH!V16</f>
        <v>0</v>
      </c>
      <c r="G18" s="31"/>
      <c r="H18" s="64"/>
      <c r="I18" s="31"/>
      <c r="J18" s="32"/>
    </row>
    <row r="19" spans="1:10" x14ac:dyDescent="0.25">
      <c r="A19" s="31"/>
      <c r="B19" s="88"/>
      <c r="C19" s="31"/>
      <c r="D19" s="31"/>
      <c r="E19" s="31"/>
      <c r="F19" s="31"/>
      <c r="G19" s="31"/>
      <c r="H19" s="64"/>
      <c r="I19" s="31"/>
      <c r="J19" s="32"/>
    </row>
    <row r="20" spans="1:10" x14ac:dyDescent="0.25">
      <c r="A20" s="31"/>
      <c r="B20" s="88"/>
      <c r="C20" s="31"/>
      <c r="D20" s="31"/>
      <c r="E20" s="31"/>
      <c r="F20" s="31"/>
      <c r="G20" s="31"/>
      <c r="H20" s="64"/>
      <c r="I20" s="31"/>
      <c r="J20" s="32"/>
    </row>
    <row r="21" spans="1:10" x14ac:dyDescent="0.25">
      <c r="A21" s="31"/>
      <c r="B21" s="88"/>
      <c r="C21" s="31"/>
      <c r="D21" s="31"/>
      <c r="E21" s="31"/>
      <c r="F21" s="31"/>
      <c r="G21" s="31"/>
      <c r="H21" s="64"/>
      <c r="I21" s="31"/>
      <c r="J21" s="32"/>
    </row>
    <row r="22" spans="1:10" x14ac:dyDescent="0.25">
      <c r="A22" s="31"/>
      <c r="B22" s="88"/>
      <c r="C22" s="31"/>
      <c r="D22" s="31"/>
      <c r="E22" s="31"/>
      <c r="F22" s="31"/>
      <c r="G22" s="31"/>
      <c r="H22" s="64"/>
      <c r="I22" s="31"/>
      <c r="J22" s="32"/>
    </row>
    <row r="23" spans="1:10" x14ac:dyDescent="0.25">
      <c r="A23" s="31"/>
      <c r="B23" s="88"/>
      <c r="C23" s="31"/>
      <c r="D23" s="31"/>
      <c r="E23" s="31"/>
      <c r="F23" s="31"/>
      <c r="G23" s="31"/>
      <c r="H23" s="64"/>
      <c r="I23" s="31"/>
      <c r="J23" s="32"/>
    </row>
    <row r="24" spans="1:10" x14ac:dyDescent="0.25">
      <c r="A24" s="31"/>
      <c r="B24" s="88"/>
      <c r="C24" s="31"/>
      <c r="D24" s="31"/>
      <c r="E24" s="31"/>
      <c r="F24" s="31"/>
      <c r="G24" s="31"/>
      <c r="H24" s="64"/>
      <c r="I24" s="31"/>
      <c r="J24" s="32"/>
    </row>
    <row r="25" spans="1:10" x14ac:dyDescent="0.25">
      <c r="A25" s="31"/>
      <c r="B25" s="88"/>
      <c r="C25" s="31"/>
      <c r="D25" s="31"/>
      <c r="E25" s="31"/>
      <c r="F25" s="31"/>
      <c r="G25" s="31"/>
      <c r="H25" s="64"/>
      <c r="I25" s="31"/>
      <c r="J25" s="32"/>
    </row>
    <row r="26" spans="1:10" x14ac:dyDescent="0.25">
      <c r="A26" s="31"/>
      <c r="B26" s="88"/>
      <c r="C26" s="31"/>
      <c r="D26" s="31"/>
      <c r="E26" s="31"/>
      <c r="F26" s="31"/>
      <c r="G26" s="31"/>
      <c r="H26" s="64"/>
      <c r="I26" s="31"/>
      <c r="J26" s="32"/>
    </row>
    <row r="27" spans="1:10" x14ac:dyDescent="0.25">
      <c r="A27" s="31"/>
      <c r="B27" s="88"/>
      <c r="C27" s="31"/>
      <c r="D27" s="31"/>
      <c r="E27" s="31"/>
      <c r="F27" s="31"/>
      <c r="G27" s="31"/>
      <c r="H27" s="64"/>
      <c r="I27" s="31"/>
      <c r="J27" s="32"/>
    </row>
    <row r="28" spans="1:10" x14ac:dyDescent="0.25">
      <c r="A28" s="31"/>
      <c r="B28" s="88"/>
      <c r="C28" s="31"/>
      <c r="D28" s="31"/>
      <c r="E28" s="31"/>
      <c r="F28" s="31"/>
      <c r="G28" s="31"/>
      <c r="H28" s="64"/>
      <c r="I28" s="31"/>
      <c r="J28" s="32"/>
    </row>
    <row r="29" spans="1:10" x14ac:dyDescent="0.25">
      <c r="A29" s="31"/>
      <c r="B29" s="88"/>
      <c r="C29" s="31"/>
      <c r="D29" s="31"/>
      <c r="E29" s="31"/>
      <c r="F29" s="31"/>
      <c r="G29" s="31"/>
      <c r="H29" s="64"/>
      <c r="I29" s="31"/>
      <c r="J29" s="32"/>
    </row>
    <row r="30" spans="1:10" x14ac:dyDescent="0.25">
      <c r="A30" s="31"/>
      <c r="B30" s="88"/>
      <c r="C30" s="31"/>
      <c r="D30" s="31"/>
      <c r="E30" s="31"/>
      <c r="F30" s="31"/>
      <c r="G30" s="31"/>
      <c r="H30" s="64"/>
      <c r="I30" s="31"/>
      <c r="J30" s="32"/>
    </row>
    <row r="31" spans="1:10" x14ac:dyDescent="0.25">
      <c r="A31" s="31"/>
      <c r="B31" s="88"/>
      <c r="C31" s="31"/>
      <c r="D31" s="31"/>
      <c r="E31" s="31"/>
      <c r="F31" s="31"/>
      <c r="G31" s="31"/>
      <c r="H31" s="64"/>
      <c r="I31" s="31"/>
      <c r="J31" s="32"/>
    </row>
    <row r="32" spans="1:10" x14ac:dyDescent="0.25">
      <c r="A32" s="31"/>
      <c r="B32" s="88"/>
      <c r="C32" s="31"/>
      <c r="D32" s="31"/>
      <c r="E32" s="31"/>
      <c r="F32" s="31"/>
      <c r="G32" s="31"/>
      <c r="H32" s="64"/>
      <c r="I32" s="31"/>
      <c r="J32" s="32"/>
    </row>
    <row r="33" spans="1:10" x14ac:dyDescent="0.25">
      <c r="A33" s="31"/>
      <c r="B33" s="88"/>
      <c r="C33" s="31"/>
      <c r="D33" s="31"/>
      <c r="E33" s="31"/>
      <c r="F33" s="31"/>
      <c r="G33" s="31"/>
      <c r="H33" s="64"/>
      <c r="I33" s="31"/>
      <c r="J33" s="32"/>
    </row>
    <row r="34" spans="1:10" x14ac:dyDescent="0.25">
      <c r="A34" s="31"/>
      <c r="B34" s="88"/>
      <c r="C34" s="31"/>
      <c r="D34" s="31"/>
      <c r="E34" s="89"/>
      <c r="F34" s="89"/>
      <c r="G34" s="31"/>
      <c r="H34" s="64"/>
      <c r="I34" s="31"/>
      <c r="J34" s="32"/>
    </row>
    <row r="35" spans="1:10" x14ac:dyDescent="0.25">
      <c r="A35" s="31"/>
      <c r="B35" s="31"/>
      <c r="C35" s="31"/>
      <c r="D35" s="90"/>
      <c r="E35" s="34" t="s">
        <v>19</v>
      </c>
      <c r="F35" s="97">
        <f>SUM(F11:F34)</f>
        <v>0</v>
      </c>
      <c r="G35" s="63"/>
      <c r="H35" s="31"/>
      <c r="I35" s="31"/>
      <c r="J35" s="32"/>
    </row>
    <row r="36" spans="1:10" x14ac:dyDescent="0.25">
      <c r="A36" s="31"/>
      <c r="B36" s="31"/>
      <c r="C36" s="31"/>
      <c r="D36" s="31"/>
      <c r="E36" s="35"/>
      <c r="F36" s="72"/>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310" t="str">
        <f>IF(ISBLANK(Résultats!C4),"",Résultats!C4)</f>
        <v/>
      </c>
      <c r="C47" s="311"/>
      <c r="D47" s="312"/>
      <c r="E47" s="31"/>
      <c r="F47" s="301"/>
      <c r="G47" s="302"/>
      <c r="H47" s="303"/>
      <c r="I47" s="31"/>
      <c r="J47" s="32"/>
    </row>
    <row r="48" spans="1:10" x14ac:dyDescent="0.25">
      <c r="A48" s="30"/>
      <c r="B48" s="31"/>
      <c r="C48" s="31"/>
      <c r="D48" s="31"/>
      <c r="E48" s="31"/>
      <c r="F48" s="304"/>
      <c r="G48" s="305"/>
      <c r="H48" s="306"/>
      <c r="I48" s="31"/>
      <c r="J48" s="32"/>
    </row>
    <row r="49" spans="1:10" x14ac:dyDescent="0.25">
      <c r="A49" s="30"/>
      <c r="B49" s="31"/>
      <c r="C49" s="31"/>
      <c r="D49" s="31"/>
      <c r="E49" s="31"/>
      <c r="F49" s="304"/>
      <c r="G49" s="305"/>
      <c r="H49" s="306"/>
      <c r="I49" s="31"/>
      <c r="J49" s="32"/>
    </row>
    <row r="50" spans="1:10" x14ac:dyDescent="0.25">
      <c r="A50" s="30"/>
      <c r="B50" s="31"/>
      <c r="C50" s="31"/>
      <c r="D50" s="31"/>
      <c r="E50" s="31"/>
      <c r="F50" s="304"/>
      <c r="G50" s="305"/>
      <c r="H50" s="306"/>
      <c r="I50" s="31"/>
      <c r="J50" s="32"/>
    </row>
    <row r="51" spans="1:10" ht="15.75" thickBot="1" x14ac:dyDescent="0.3">
      <c r="A51" s="30"/>
      <c r="B51" s="31"/>
      <c r="C51" s="31"/>
      <c r="D51" s="31"/>
      <c r="E51" s="31"/>
      <c r="F51" s="307"/>
      <c r="G51" s="308"/>
      <c r="H51" s="309"/>
      <c r="I51" s="31"/>
      <c r="J51" s="32"/>
    </row>
    <row r="52" spans="1:10" ht="15.75" thickBot="1" x14ac:dyDescent="0.3">
      <c r="A52" s="56" t="s">
        <v>18</v>
      </c>
      <c r="B52" s="36"/>
      <c r="C52" s="36"/>
      <c r="D52" s="36"/>
      <c r="E52" s="36"/>
      <c r="F52" s="36"/>
      <c r="G52" s="36"/>
      <c r="H52" s="36"/>
      <c r="I52" s="36"/>
      <c r="J52" s="37"/>
    </row>
  </sheetData>
  <sheetProtection algorithmName="SHA-512" hashValue="79Ao2/CnyT6BX9fXZ7fDRo+/RHcsnnpT3W/goBgTBkRbM85V+2ajYa4YO1vKD3inVFrgnnyEfA0xEv5AGNHr3g==" saltValue="Bu/zO7Pi4PANhBZ+OH49V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18485-D8D3-42B1-B829-24E88C839A78}">
  <sheetPr codeName="Feuil2"/>
  <dimension ref="A1:G46"/>
  <sheetViews>
    <sheetView tabSelected="1" topLeftCell="A44" workbookViewId="0">
      <selection activeCell="J6" sqref="J6"/>
    </sheetView>
  </sheetViews>
  <sheetFormatPr baseColWidth="10" defaultColWidth="10.7109375" defaultRowHeight="15" x14ac:dyDescent="0.25"/>
  <cols>
    <col min="7" max="7" width="11.42578125" customWidth="1"/>
  </cols>
  <sheetData>
    <row r="1" spans="1:7" ht="82.15" customHeight="1" thickBot="1" x14ac:dyDescent="0.3">
      <c r="A1" s="203"/>
      <c r="B1" s="203"/>
      <c r="C1" s="203"/>
      <c r="D1" s="203"/>
      <c r="E1" s="203"/>
      <c r="F1" s="203"/>
      <c r="G1" s="203"/>
    </row>
    <row r="2" spans="1:7" ht="14.25" customHeight="1" x14ac:dyDescent="0.25">
      <c r="A2" s="204" t="s">
        <v>68</v>
      </c>
      <c r="B2" s="205"/>
      <c r="C2" s="205"/>
      <c r="D2" s="205"/>
      <c r="E2" s="205"/>
      <c r="F2" s="205"/>
      <c r="G2" s="206"/>
    </row>
    <row r="3" spans="1:7" x14ac:dyDescent="0.25">
      <c r="A3" s="207"/>
      <c r="B3" s="208"/>
      <c r="C3" s="208"/>
      <c r="D3" s="208"/>
      <c r="E3" s="208"/>
      <c r="F3" s="208"/>
      <c r="G3" s="209"/>
    </row>
    <row r="4" spans="1:7" x14ac:dyDescent="0.25">
      <c r="A4" s="207"/>
      <c r="B4" s="208"/>
      <c r="C4" s="208"/>
      <c r="D4" s="208"/>
      <c r="E4" s="208"/>
      <c r="F4" s="208"/>
      <c r="G4" s="209"/>
    </row>
    <row r="5" spans="1:7" x14ac:dyDescent="0.25">
      <c r="A5" s="207"/>
      <c r="B5" s="208"/>
      <c r="C5" s="208"/>
      <c r="D5" s="208"/>
      <c r="E5" s="208"/>
      <c r="F5" s="208"/>
      <c r="G5" s="209"/>
    </row>
    <row r="6" spans="1:7" x14ac:dyDescent="0.25">
      <c r="A6" s="207"/>
      <c r="B6" s="208"/>
      <c r="C6" s="208"/>
      <c r="D6" s="208"/>
      <c r="E6" s="208"/>
      <c r="F6" s="208"/>
      <c r="G6" s="209"/>
    </row>
    <row r="7" spans="1:7" x14ac:dyDescent="0.25">
      <c r="A7" s="207"/>
      <c r="B7" s="208"/>
      <c r="C7" s="208"/>
      <c r="D7" s="208"/>
      <c r="E7" s="208"/>
      <c r="F7" s="208"/>
      <c r="G7" s="209"/>
    </row>
    <row r="8" spans="1:7" x14ac:dyDescent="0.25">
      <c r="A8" s="207"/>
      <c r="B8" s="208"/>
      <c r="C8" s="208"/>
      <c r="D8" s="208"/>
      <c r="E8" s="208"/>
      <c r="F8" s="208"/>
      <c r="G8" s="209"/>
    </row>
    <row r="9" spans="1:7" x14ac:dyDescent="0.25">
      <c r="A9" s="207"/>
      <c r="B9" s="208"/>
      <c r="C9" s="208"/>
      <c r="D9" s="208"/>
      <c r="E9" s="208"/>
      <c r="F9" s="208"/>
      <c r="G9" s="209"/>
    </row>
    <row r="10" spans="1:7" x14ac:dyDescent="0.25">
      <c r="A10" s="207"/>
      <c r="B10" s="208"/>
      <c r="C10" s="208"/>
      <c r="D10" s="208"/>
      <c r="E10" s="208"/>
      <c r="F10" s="208"/>
      <c r="G10" s="209"/>
    </row>
    <row r="11" spans="1:7" x14ac:dyDescent="0.25">
      <c r="A11" s="207"/>
      <c r="B11" s="208"/>
      <c r="C11" s="208"/>
      <c r="D11" s="208"/>
      <c r="E11" s="208"/>
      <c r="F11" s="208"/>
      <c r="G11" s="209"/>
    </row>
    <row r="12" spans="1:7" x14ac:dyDescent="0.25">
      <c r="A12" s="207"/>
      <c r="B12" s="208"/>
      <c r="C12" s="208"/>
      <c r="D12" s="208"/>
      <c r="E12" s="208"/>
      <c r="F12" s="208"/>
      <c r="G12" s="209"/>
    </row>
    <row r="13" spans="1:7" x14ac:dyDescent="0.25">
      <c r="A13" s="207"/>
      <c r="B13" s="208"/>
      <c r="C13" s="208"/>
      <c r="D13" s="208"/>
      <c r="E13" s="208"/>
      <c r="F13" s="208"/>
      <c r="G13" s="209"/>
    </row>
    <row r="14" spans="1:7" x14ac:dyDescent="0.25">
      <c r="A14" s="207"/>
      <c r="B14" s="208"/>
      <c r="C14" s="208"/>
      <c r="D14" s="208"/>
      <c r="E14" s="208"/>
      <c r="F14" s="208"/>
      <c r="G14" s="209"/>
    </row>
    <row r="15" spans="1:7" x14ac:dyDescent="0.25">
      <c r="A15" s="207"/>
      <c r="B15" s="208"/>
      <c r="C15" s="208"/>
      <c r="D15" s="208"/>
      <c r="E15" s="208"/>
      <c r="F15" s="208"/>
      <c r="G15" s="209"/>
    </row>
    <row r="16" spans="1:7" x14ac:dyDescent="0.25">
      <c r="A16" s="207"/>
      <c r="B16" s="208"/>
      <c r="C16" s="208"/>
      <c r="D16" s="208"/>
      <c r="E16" s="208"/>
      <c r="F16" s="208"/>
      <c r="G16" s="209"/>
    </row>
    <row r="17" spans="1:7" x14ac:dyDescent="0.25">
      <c r="A17" s="207"/>
      <c r="B17" s="208"/>
      <c r="C17" s="208"/>
      <c r="D17" s="208"/>
      <c r="E17" s="208"/>
      <c r="F17" s="208"/>
      <c r="G17" s="209"/>
    </row>
    <row r="18" spans="1:7" x14ac:dyDescent="0.25">
      <c r="A18" s="207"/>
      <c r="B18" s="208"/>
      <c r="C18" s="208"/>
      <c r="D18" s="208"/>
      <c r="E18" s="208"/>
      <c r="F18" s="208"/>
      <c r="G18" s="209"/>
    </row>
    <row r="19" spans="1:7" x14ac:dyDescent="0.25">
      <c r="A19" s="207"/>
      <c r="B19" s="208"/>
      <c r="C19" s="208"/>
      <c r="D19" s="208"/>
      <c r="E19" s="208"/>
      <c r="F19" s="208"/>
      <c r="G19" s="209"/>
    </row>
    <row r="20" spans="1:7" x14ac:dyDescent="0.25">
      <c r="A20" s="207"/>
      <c r="B20" s="208"/>
      <c r="C20" s="208"/>
      <c r="D20" s="208"/>
      <c r="E20" s="208"/>
      <c r="F20" s="208"/>
      <c r="G20" s="209"/>
    </row>
    <row r="21" spans="1:7" x14ac:dyDescent="0.25">
      <c r="A21" s="207"/>
      <c r="B21" s="208"/>
      <c r="C21" s="208"/>
      <c r="D21" s="208"/>
      <c r="E21" s="208"/>
      <c r="F21" s="208"/>
      <c r="G21" s="209"/>
    </row>
    <row r="22" spans="1:7" x14ac:dyDescent="0.25">
      <c r="A22" s="207"/>
      <c r="B22" s="208"/>
      <c r="C22" s="208"/>
      <c r="D22" s="208"/>
      <c r="E22" s="208"/>
      <c r="F22" s="208"/>
      <c r="G22" s="209"/>
    </row>
    <row r="23" spans="1:7" x14ac:dyDescent="0.25">
      <c r="A23" s="207"/>
      <c r="B23" s="208"/>
      <c r="C23" s="208"/>
      <c r="D23" s="208"/>
      <c r="E23" s="208"/>
      <c r="F23" s="208"/>
      <c r="G23" s="209"/>
    </row>
    <row r="24" spans="1:7" x14ac:dyDescent="0.25">
      <c r="A24" s="207"/>
      <c r="B24" s="208"/>
      <c r="C24" s="208"/>
      <c r="D24" s="208"/>
      <c r="E24" s="208"/>
      <c r="F24" s="208"/>
      <c r="G24" s="209"/>
    </row>
    <row r="25" spans="1:7" x14ac:dyDescent="0.25">
      <c r="A25" s="207"/>
      <c r="B25" s="208"/>
      <c r="C25" s="208"/>
      <c r="D25" s="208"/>
      <c r="E25" s="208"/>
      <c r="F25" s="208"/>
      <c r="G25" s="209"/>
    </row>
    <row r="26" spans="1:7" x14ac:dyDescent="0.25">
      <c r="A26" s="207"/>
      <c r="B26" s="208"/>
      <c r="C26" s="208"/>
      <c r="D26" s="208"/>
      <c r="E26" s="208"/>
      <c r="F26" s="208"/>
      <c r="G26" s="209"/>
    </row>
    <row r="27" spans="1:7" x14ac:dyDescent="0.25">
      <c r="A27" s="207"/>
      <c r="B27" s="208"/>
      <c r="C27" s="208"/>
      <c r="D27" s="208"/>
      <c r="E27" s="208"/>
      <c r="F27" s="208"/>
      <c r="G27" s="209"/>
    </row>
    <row r="28" spans="1:7" x14ac:dyDescent="0.25">
      <c r="A28" s="207"/>
      <c r="B28" s="208"/>
      <c r="C28" s="208"/>
      <c r="D28" s="208"/>
      <c r="E28" s="208"/>
      <c r="F28" s="208"/>
      <c r="G28" s="209"/>
    </row>
    <row r="29" spans="1:7" x14ac:dyDescent="0.25">
      <c r="A29" s="207"/>
      <c r="B29" s="208"/>
      <c r="C29" s="208"/>
      <c r="D29" s="208"/>
      <c r="E29" s="208"/>
      <c r="F29" s="208"/>
      <c r="G29" s="209"/>
    </row>
    <row r="30" spans="1:7" x14ac:dyDescent="0.25">
      <c r="A30" s="207"/>
      <c r="B30" s="208"/>
      <c r="C30" s="208"/>
      <c r="D30" s="208"/>
      <c r="E30" s="208"/>
      <c r="F30" s="208"/>
      <c r="G30" s="209"/>
    </row>
    <row r="31" spans="1:7" x14ac:dyDescent="0.25">
      <c r="A31" s="207"/>
      <c r="B31" s="208"/>
      <c r="C31" s="208"/>
      <c r="D31" s="208"/>
      <c r="E31" s="208"/>
      <c r="F31" s="208"/>
      <c r="G31" s="209"/>
    </row>
    <row r="32" spans="1:7" x14ac:dyDescent="0.25">
      <c r="A32" s="207"/>
      <c r="B32" s="208"/>
      <c r="C32" s="208"/>
      <c r="D32" s="208"/>
      <c r="E32" s="208"/>
      <c r="F32" s="208"/>
      <c r="G32" s="209"/>
    </row>
    <row r="33" spans="1:7" x14ac:dyDescent="0.25">
      <c r="A33" s="207"/>
      <c r="B33" s="208"/>
      <c r="C33" s="208"/>
      <c r="D33" s="208"/>
      <c r="E33" s="208"/>
      <c r="F33" s="208"/>
      <c r="G33" s="209"/>
    </row>
    <row r="34" spans="1:7" x14ac:dyDescent="0.25">
      <c r="A34" s="207"/>
      <c r="B34" s="208"/>
      <c r="C34" s="208"/>
      <c r="D34" s="208"/>
      <c r="E34" s="208"/>
      <c r="F34" s="208"/>
      <c r="G34" s="209"/>
    </row>
    <row r="35" spans="1:7" x14ac:dyDescent="0.25">
      <c r="A35" s="207"/>
      <c r="B35" s="208"/>
      <c r="C35" s="208"/>
      <c r="D35" s="208"/>
      <c r="E35" s="208"/>
      <c r="F35" s="208"/>
      <c r="G35" s="209"/>
    </row>
    <row r="36" spans="1:7" x14ac:dyDescent="0.25">
      <c r="A36" s="207"/>
      <c r="B36" s="208"/>
      <c r="C36" s="208"/>
      <c r="D36" s="208"/>
      <c r="E36" s="208"/>
      <c r="F36" s="208"/>
      <c r="G36" s="209"/>
    </row>
    <row r="37" spans="1:7" x14ac:dyDescent="0.25">
      <c r="A37" s="207"/>
      <c r="B37" s="208"/>
      <c r="C37" s="208"/>
      <c r="D37" s="208"/>
      <c r="E37" s="208"/>
      <c r="F37" s="208"/>
      <c r="G37" s="209"/>
    </row>
    <row r="38" spans="1:7" x14ac:dyDescent="0.25">
      <c r="A38" s="207"/>
      <c r="B38" s="208"/>
      <c r="C38" s="208"/>
      <c r="D38" s="208"/>
      <c r="E38" s="208"/>
      <c r="F38" s="208"/>
      <c r="G38" s="209"/>
    </row>
    <row r="39" spans="1:7" x14ac:dyDescent="0.25">
      <c r="A39" s="207"/>
      <c r="B39" s="208"/>
      <c r="C39" s="208"/>
      <c r="D39" s="208"/>
      <c r="E39" s="208"/>
      <c r="F39" s="208"/>
      <c r="G39" s="209"/>
    </row>
    <row r="40" spans="1:7" x14ac:dyDescent="0.25">
      <c r="A40" s="207"/>
      <c r="B40" s="208"/>
      <c r="C40" s="208"/>
      <c r="D40" s="208"/>
      <c r="E40" s="208"/>
      <c r="F40" s="208"/>
      <c r="G40" s="209"/>
    </row>
    <row r="41" spans="1:7" x14ac:dyDescent="0.25">
      <c r="A41" s="207"/>
      <c r="B41" s="208"/>
      <c r="C41" s="208"/>
      <c r="D41" s="208"/>
      <c r="E41" s="208"/>
      <c r="F41" s="208"/>
      <c r="G41" s="209"/>
    </row>
    <row r="42" spans="1:7" x14ac:dyDescent="0.25">
      <c r="A42" s="207"/>
      <c r="B42" s="208"/>
      <c r="C42" s="208"/>
      <c r="D42" s="208"/>
      <c r="E42" s="208"/>
      <c r="F42" s="208"/>
      <c r="G42" s="209"/>
    </row>
    <row r="43" spans="1:7" x14ac:dyDescent="0.25">
      <c r="A43" s="207"/>
      <c r="B43" s="208"/>
      <c r="C43" s="208"/>
      <c r="D43" s="208"/>
      <c r="E43" s="208"/>
      <c r="F43" s="208"/>
      <c r="G43" s="209"/>
    </row>
    <row r="44" spans="1:7" x14ac:dyDescent="0.25">
      <c r="A44" s="207"/>
      <c r="B44" s="208"/>
      <c r="C44" s="208"/>
      <c r="D44" s="208"/>
      <c r="E44" s="208"/>
      <c r="F44" s="208"/>
      <c r="G44" s="209"/>
    </row>
    <row r="45" spans="1:7" ht="30" customHeight="1" thickBot="1" x14ac:dyDescent="0.3">
      <c r="A45" s="210"/>
      <c r="B45" s="211"/>
      <c r="C45" s="211"/>
      <c r="D45" s="211"/>
      <c r="E45" s="211"/>
      <c r="F45" s="211"/>
      <c r="G45" s="212"/>
    </row>
    <row r="46" spans="1:7" x14ac:dyDescent="0.25">
      <c r="A46" s="213" t="s">
        <v>10</v>
      </c>
      <c r="B46" s="214"/>
      <c r="C46" s="214"/>
      <c r="D46" s="214"/>
      <c r="E46" s="214"/>
      <c r="F46" s="214"/>
      <c r="G46" s="214"/>
    </row>
  </sheetData>
  <sheetProtection algorithmName="SHA-512" hashValue="mR8Ax+6QfW60UsnfC+ANboFz0NPr/zAjc6syKKp/y6qVK70kX0o2NX5/JfiUUds+XoQ3ElkuDcmH6n7+0GqVAA==" saltValue="QW/8gIpzNK5muq2WkQ72kQ==" spinCount="100000" sheet="1" objects="1" scenarios="1"/>
  <mergeCells count="3">
    <mergeCell ref="A1:G1"/>
    <mergeCell ref="A2:G45"/>
    <mergeCell ref="A46:G46"/>
  </mergeCell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BA35E-8D35-4031-BA82-FAAB180CDC55}">
  <sheetPr codeName="Feuil20"/>
  <dimension ref="A1:J52"/>
  <sheetViews>
    <sheetView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13" t="s">
        <v>59</v>
      </c>
      <c r="B1" s="314"/>
      <c r="C1" s="314"/>
      <c r="D1" s="314"/>
      <c r="E1" s="314"/>
      <c r="F1" s="314"/>
      <c r="G1" s="314"/>
      <c r="H1" s="314"/>
      <c r="I1" s="314"/>
      <c r="J1" s="315"/>
    </row>
    <row r="2" spans="1:10" ht="15.75" thickBot="1" x14ac:dyDescent="0.3">
      <c r="A2" s="6" t="s">
        <v>0</v>
      </c>
      <c r="B2" s="316" t="str">
        <f>IF(ISBLANK(Résultats!A16),"",Résultats!A16)</f>
        <v/>
      </c>
      <c r="C2" s="320"/>
      <c r="D2" s="320"/>
      <c r="E2" s="320"/>
      <c r="F2" s="317"/>
      <c r="G2" s="7" t="s">
        <v>1</v>
      </c>
      <c r="H2" s="7"/>
      <c r="I2" s="316" t="str">
        <f>IF(ISBLANK(Résultats!D16),"",Résultats!D16)</f>
        <v/>
      </c>
      <c r="J2" s="317"/>
    </row>
    <row r="3" spans="1:10" ht="15.75" thickBot="1" x14ac:dyDescent="0.3">
      <c r="A3" s="6" t="s">
        <v>2</v>
      </c>
      <c r="B3" s="7"/>
      <c r="C3" s="316" t="str">
        <f>IF(ISBLANK(Résultats!G16),"",Résultats!G16)</f>
        <v/>
      </c>
      <c r="D3" s="320"/>
      <c r="E3" s="320"/>
      <c r="F3" s="317"/>
      <c r="G3" s="321" t="s">
        <v>17</v>
      </c>
      <c r="H3" s="322"/>
      <c r="I3" s="318" t="str">
        <f>IF(ISBLANK(Résultats!F16),"","moins de 21ans")</f>
        <v/>
      </c>
      <c r="J3" s="319"/>
    </row>
    <row r="4" spans="1:10" ht="15.75" thickBot="1" x14ac:dyDescent="0.3">
      <c r="A4" s="6" t="s">
        <v>4</v>
      </c>
      <c r="B4" s="7"/>
      <c r="C4" s="316" t="str">
        <f>IF(ISBLANK(Résultats!C2),"",(Résultats!C2))</f>
        <v/>
      </c>
      <c r="D4" s="320"/>
      <c r="E4" s="320"/>
      <c r="F4" s="317"/>
      <c r="G4" s="7" t="s">
        <v>9</v>
      </c>
      <c r="H4" s="7"/>
      <c r="I4" s="318" t="str">
        <f>IF(ISBLANK(Résultats!J2),"",Résultats!J2)</f>
        <v/>
      </c>
      <c r="J4" s="319"/>
    </row>
    <row r="5" spans="1:10" x14ac:dyDescent="0.25">
      <c r="A5" s="6" t="s">
        <v>39</v>
      </c>
      <c r="B5" s="7"/>
      <c r="C5" s="7"/>
      <c r="D5" s="7"/>
      <c r="E5" s="7"/>
      <c r="F5" s="7"/>
      <c r="G5" s="7"/>
      <c r="H5" s="7"/>
      <c r="I5" s="38"/>
      <c r="J5" s="8"/>
    </row>
    <row r="6" spans="1:10" ht="17.25" x14ac:dyDescent="0.25">
      <c r="A6" s="77" t="s">
        <v>41</v>
      </c>
      <c r="B6" s="7"/>
      <c r="C6" s="7"/>
      <c r="D6" s="7"/>
      <c r="E6" s="7"/>
      <c r="F6" s="7"/>
      <c r="G6" s="7"/>
      <c r="H6" s="7"/>
      <c r="I6" s="7"/>
      <c r="J6" s="8"/>
    </row>
    <row r="7" spans="1:10" ht="17.25" x14ac:dyDescent="0.25">
      <c r="A7" s="77" t="s">
        <v>65</v>
      </c>
      <c r="B7" s="7"/>
      <c r="C7" s="7"/>
      <c r="D7" s="7"/>
      <c r="E7" s="7"/>
      <c r="F7" s="7"/>
      <c r="G7" s="7"/>
      <c r="H7" s="7"/>
      <c r="I7" s="7"/>
      <c r="J7" s="8"/>
    </row>
    <row r="8" spans="1:10" ht="17.25" x14ac:dyDescent="0.25">
      <c r="A8" s="77" t="s">
        <v>67</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01" t="s">
        <v>47</v>
      </c>
      <c r="C10" s="102" t="s">
        <v>43</v>
      </c>
      <c r="D10" s="102" t="s">
        <v>44</v>
      </c>
      <c r="E10" s="102" t="s">
        <v>46</v>
      </c>
      <c r="F10" s="79" t="s">
        <v>24</v>
      </c>
      <c r="G10" s="78"/>
      <c r="H10" s="60"/>
      <c r="I10" s="7"/>
      <c r="J10" s="8"/>
    </row>
    <row r="11" spans="1:10" x14ac:dyDescent="0.25">
      <c r="A11" s="7"/>
      <c r="B11" s="9" t="s">
        <v>48</v>
      </c>
      <c r="C11" s="161">
        <f>ExerciceA!G$19</f>
        <v>0</v>
      </c>
      <c r="D11" s="169">
        <f>ExerciceA!K$19</f>
        <v>0</v>
      </c>
      <c r="E11" s="169">
        <f>ExerciceA!O$19</f>
        <v>0</v>
      </c>
      <c r="F11" s="170">
        <f>ExerciceA!S18</f>
        <v>0</v>
      </c>
      <c r="G11" s="7"/>
      <c r="H11" s="61"/>
      <c r="I11" s="7"/>
      <c r="J11" s="8"/>
    </row>
    <row r="12" spans="1:10" x14ac:dyDescent="0.25">
      <c r="A12" s="7"/>
      <c r="B12" s="9" t="s">
        <v>49</v>
      </c>
      <c r="C12" s="161">
        <f>ExerciceB!G$19</f>
        <v>0</v>
      </c>
      <c r="D12" s="169">
        <f>ExerciceB!K$19</f>
        <v>0</v>
      </c>
      <c r="E12" s="169">
        <f>ExerciceB!O$19</f>
        <v>0</v>
      </c>
      <c r="F12" s="170">
        <f>ExerciceB!S18</f>
        <v>0</v>
      </c>
      <c r="G12" s="7"/>
      <c r="H12" s="61"/>
      <c r="I12" s="7"/>
      <c r="J12" s="8"/>
    </row>
    <row r="13" spans="1:10" x14ac:dyDescent="0.25">
      <c r="A13" s="7"/>
      <c r="B13" s="9" t="s">
        <v>50</v>
      </c>
      <c r="C13" s="161">
        <f>ExerciceC!G$19</f>
        <v>0</v>
      </c>
      <c r="D13" s="169">
        <f>ExerciceC!K$19</f>
        <v>0</v>
      </c>
      <c r="E13" s="169">
        <f>ExerciceC!O$19</f>
        <v>0</v>
      </c>
      <c r="F13" s="170">
        <f>ExerciceC!S18</f>
        <v>0</v>
      </c>
      <c r="G13" s="7"/>
      <c r="H13" s="61"/>
      <c r="I13" s="7"/>
      <c r="J13" s="8"/>
    </row>
    <row r="14" spans="1:10" x14ac:dyDescent="0.25">
      <c r="A14" s="7"/>
      <c r="B14" s="9" t="s">
        <v>51</v>
      </c>
      <c r="C14" s="161">
        <f>ExerciceD!G$19</f>
        <v>0</v>
      </c>
      <c r="D14" s="169">
        <f>ExerciceD!K$19</f>
        <v>0</v>
      </c>
      <c r="E14" s="169">
        <f>ExerciceD!O$19</f>
        <v>0</v>
      </c>
      <c r="F14" s="170">
        <f>ExerciceD!S18</f>
        <v>0</v>
      </c>
      <c r="G14" s="7"/>
      <c r="H14" s="61"/>
      <c r="I14" s="7"/>
      <c r="J14" s="8"/>
    </row>
    <row r="15" spans="1:10" x14ac:dyDescent="0.25">
      <c r="A15" s="7"/>
      <c r="B15" s="9" t="s">
        <v>52</v>
      </c>
      <c r="C15" s="161">
        <f>ExerciceE!G$19</f>
        <v>0</v>
      </c>
      <c r="D15" s="169">
        <f>ExerciceE!K$19</f>
        <v>0</v>
      </c>
      <c r="E15" s="169">
        <f>ExerciceE!O$19</f>
        <v>0</v>
      </c>
      <c r="F15" s="170">
        <f>ExerciceE!S18</f>
        <v>0</v>
      </c>
      <c r="G15" s="7"/>
      <c r="H15" s="61"/>
      <c r="I15" s="7"/>
      <c r="J15" s="8"/>
    </row>
    <row r="16" spans="1:10" x14ac:dyDescent="0.25">
      <c r="A16" s="7"/>
      <c r="B16" s="9" t="s">
        <v>53</v>
      </c>
      <c r="C16" s="161">
        <f>ExerciceF!G$19</f>
        <v>0</v>
      </c>
      <c r="D16" s="169">
        <f>ExerciceF!K$19</f>
        <v>0</v>
      </c>
      <c r="E16" s="169">
        <f>ExerciceF!O$19</f>
        <v>0</v>
      </c>
      <c r="F16" s="170">
        <f>ExerciceF!S18</f>
        <v>0</v>
      </c>
      <c r="G16" s="7"/>
      <c r="H16" s="61"/>
      <c r="I16" s="7"/>
      <c r="J16" s="8"/>
    </row>
    <row r="17" spans="1:10" x14ac:dyDescent="0.25">
      <c r="A17" s="7"/>
      <c r="B17" s="9" t="s">
        <v>54</v>
      </c>
      <c r="C17" s="161">
        <f>ExerciceG!G$19</f>
        <v>0</v>
      </c>
      <c r="D17" s="169">
        <f>ExerciceG!J$19</f>
        <v>0</v>
      </c>
      <c r="E17" s="169">
        <f>ExerciceG!M$19</f>
        <v>0</v>
      </c>
      <c r="F17" s="170">
        <f>ExerciceG!P18</f>
        <v>0</v>
      </c>
      <c r="G17" s="7"/>
      <c r="H17" s="61"/>
      <c r="I17" s="7"/>
      <c r="J17" s="8"/>
    </row>
    <row r="18" spans="1:10" ht="15.75" thickBot="1" x14ac:dyDescent="0.3">
      <c r="A18" s="7"/>
      <c r="B18" s="111" t="s">
        <v>55</v>
      </c>
      <c r="C18" s="162">
        <f>ExerciceH!G$19</f>
        <v>0</v>
      </c>
      <c r="D18" s="171">
        <f>ExerciceH!L$19</f>
        <v>0</v>
      </c>
      <c r="E18" s="171">
        <f>ExerciceH!Q$19</f>
        <v>0</v>
      </c>
      <c r="F18" s="172">
        <f>ExerciceH!V18</f>
        <v>0</v>
      </c>
      <c r="G18" s="7"/>
      <c r="H18" s="61"/>
      <c r="I18" s="7"/>
      <c r="J18" s="8"/>
    </row>
    <row r="19" spans="1:10" x14ac:dyDescent="0.25">
      <c r="A19" s="7"/>
      <c r="B19" s="80"/>
      <c r="C19" s="7"/>
      <c r="D19" s="7"/>
      <c r="E19" s="7"/>
      <c r="F19" s="7"/>
      <c r="G19" s="7"/>
      <c r="H19" s="61"/>
      <c r="I19" s="7"/>
      <c r="J19" s="8"/>
    </row>
    <row r="20" spans="1:10" x14ac:dyDescent="0.25">
      <c r="A20" s="7"/>
      <c r="B20" s="80"/>
      <c r="C20" s="7"/>
      <c r="D20" s="7"/>
      <c r="E20" s="7"/>
      <c r="F20" s="7"/>
      <c r="G20" s="7"/>
      <c r="H20" s="61"/>
      <c r="I20" s="7"/>
      <c r="J20" s="8"/>
    </row>
    <row r="21" spans="1:10" x14ac:dyDescent="0.25">
      <c r="A21" s="7"/>
      <c r="B21" s="80"/>
      <c r="C21" s="7"/>
      <c r="D21" s="7"/>
      <c r="E21" s="7"/>
      <c r="F21" s="7"/>
      <c r="G21" s="7"/>
      <c r="H21" s="61"/>
      <c r="I21" s="7"/>
      <c r="J21" s="8"/>
    </row>
    <row r="22" spans="1:10" x14ac:dyDescent="0.25">
      <c r="A22" s="7"/>
      <c r="B22" s="80"/>
      <c r="C22" s="7"/>
      <c r="D22" s="7"/>
      <c r="E22" s="7"/>
      <c r="F22" s="7"/>
      <c r="G22" s="7"/>
      <c r="H22" s="61"/>
      <c r="I22" s="7"/>
      <c r="J22" s="8"/>
    </row>
    <row r="23" spans="1:10" x14ac:dyDescent="0.25">
      <c r="A23" s="7"/>
      <c r="B23" s="80"/>
      <c r="C23" s="7"/>
      <c r="D23" s="7"/>
      <c r="E23" s="7"/>
      <c r="F23" s="7"/>
      <c r="G23" s="7"/>
      <c r="H23" s="61"/>
      <c r="I23" s="7"/>
      <c r="J23" s="8"/>
    </row>
    <row r="24" spans="1:10" x14ac:dyDescent="0.25">
      <c r="A24" s="7"/>
      <c r="B24" s="80"/>
      <c r="C24" s="7"/>
      <c r="D24" s="7"/>
      <c r="E24" s="7"/>
      <c r="F24" s="7"/>
      <c r="G24" s="7"/>
      <c r="H24" s="61"/>
      <c r="I24" s="7"/>
      <c r="J24" s="8"/>
    </row>
    <row r="25" spans="1:10" x14ac:dyDescent="0.25">
      <c r="A25" s="7"/>
      <c r="B25" s="80"/>
      <c r="C25" s="7"/>
      <c r="D25" s="7"/>
      <c r="E25" s="7"/>
      <c r="F25" s="7"/>
      <c r="G25" s="7"/>
      <c r="H25" s="61"/>
      <c r="I25" s="7"/>
      <c r="J25" s="8"/>
    </row>
    <row r="26" spans="1:10" x14ac:dyDescent="0.25">
      <c r="A26" s="7"/>
      <c r="B26" s="80"/>
      <c r="C26" s="7"/>
      <c r="D26" s="7"/>
      <c r="E26" s="7"/>
      <c r="F26" s="7"/>
      <c r="G26" s="7"/>
      <c r="H26" s="61"/>
      <c r="I26" s="7"/>
      <c r="J26" s="8"/>
    </row>
    <row r="27" spans="1:10" x14ac:dyDescent="0.25">
      <c r="A27" s="7"/>
      <c r="B27" s="80"/>
      <c r="C27" s="7"/>
      <c r="D27" s="7"/>
      <c r="E27" s="7"/>
      <c r="F27" s="7"/>
      <c r="G27" s="7"/>
      <c r="H27" s="61"/>
      <c r="I27" s="7"/>
      <c r="J27" s="8"/>
    </row>
    <row r="28" spans="1:10" x14ac:dyDescent="0.25">
      <c r="A28" s="7"/>
      <c r="B28" s="80"/>
      <c r="C28" s="7"/>
      <c r="D28" s="7"/>
      <c r="E28" s="7"/>
      <c r="F28" s="7"/>
      <c r="G28" s="7"/>
      <c r="H28" s="61"/>
      <c r="I28" s="7"/>
      <c r="J28" s="8"/>
    </row>
    <row r="29" spans="1:10" x14ac:dyDescent="0.25">
      <c r="A29" s="7"/>
      <c r="B29" s="80"/>
      <c r="C29" s="7"/>
      <c r="D29" s="7"/>
      <c r="E29" s="7"/>
      <c r="F29" s="7"/>
      <c r="G29" s="7"/>
      <c r="H29" s="61"/>
      <c r="I29" s="7"/>
      <c r="J29" s="8"/>
    </row>
    <row r="30" spans="1:10" x14ac:dyDescent="0.25">
      <c r="A30" s="7"/>
      <c r="B30" s="80"/>
      <c r="C30" s="7"/>
      <c r="D30" s="7"/>
      <c r="E30" s="7"/>
      <c r="F30" s="7"/>
      <c r="G30" s="7"/>
      <c r="H30" s="61"/>
      <c r="I30" s="7"/>
      <c r="J30" s="8"/>
    </row>
    <row r="31" spans="1:10" x14ac:dyDescent="0.25">
      <c r="A31" s="7"/>
      <c r="B31" s="80"/>
      <c r="C31" s="7"/>
      <c r="D31" s="7"/>
      <c r="E31" s="7"/>
      <c r="F31" s="7"/>
      <c r="G31" s="7"/>
      <c r="H31" s="61"/>
      <c r="I31" s="7"/>
      <c r="J31" s="8"/>
    </row>
    <row r="32" spans="1:10" x14ac:dyDescent="0.25">
      <c r="A32" s="7"/>
      <c r="B32" s="80"/>
      <c r="C32" s="7"/>
      <c r="D32" s="7"/>
      <c r="E32" s="7"/>
      <c r="F32" s="7"/>
      <c r="G32" s="7"/>
      <c r="H32" s="61"/>
      <c r="I32" s="7"/>
      <c r="J32" s="8"/>
    </row>
    <row r="33" spans="1:10" x14ac:dyDescent="0.25">
      <c r="A33" s="7"/>
      <c r="B33" s="80"/>
      <c r="C33" s="7"/>
      <c r="D33" s="7"/>
      <c r="E33" s="7"/>
      <c r="F33" s="7"/>
      <c r="G33" s="7"/>
      <c r="H33" s="61"/>
      <c r="I33" s="7"/>
      <c r="J33" s="8"/>
    </row>
    <row r="34" spans="1:10" x14ac:dyDescent="0.25">
      <c r="A34" s="7"/>
      <c r="B34" s="80"/>
      <c r="C34" s="7"/>
      <c r="D34" s="7"/>
      <c r="E34" s="81"/>
      <c r="F34" s="81"/>
      <c r="G34" s="7"/>
      <c r="H34" s="61"/>
      <c r="I34" s="7"/>
      <c r="J34" s="8"/>
    </row>
    <row r="35" spans="1:10" x14ac:dyDescent="0.25">
      <c r="A35" s="7"/>
      <c r="B35" s="7"/>
      <c r="C35" s="7"/>
      <c r="D35" s="43"/>
      <c r="E35" s="10" t="s">
        <v>19</v>
      </c>
      <c r="F35" s="96">
        <f>SUM(F11:F34)</f>
        <v>0</v>
      </c>
      <c r="G35" s="42"/>
      <c r="H35" s="7"/>
      <c r="I35" s="7"/>
      <c r="J35" s="8"/>
    </row>
    <row r="36" spans="1:10" x14ac:dyDescent="0.25">
      <c r="A36" s="7"/>
      <c r="B36" s="7"/>
      <c r="C36" s="7"/>
      <c r="D36" s="7"/>
      <c r="E36" s="11"/>
      <c r="F36" s="7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310" t="str">
        <f>IF(ISBLANK(Résultats!C4),"",Résultats!C4)</f>
        <v/>
      </c>
      <c r="C47" s="311"/>
      <c r="D47" s="312"/>
      <c r="E47" s="7"/>
      <c r="F47" s="301"/>
      <c r="G47" s="302"/>
      <c r="H47" s="303"/>
      <c r="I47" s="7"/>
      <c r="J47" s="8"/>
    </row>
    <row r="48" spans="1:10" x14ac:dyDescent="0.25">
      <c r="A48" s="6"/>
      <c r="B48" s="7"/>
      <c r="C48" s="7"/>
      <c r="D48" s="7"/>
      <c r="E48" s="7"/>
      <c r="F48" s="304"/>
      <c r="G48" s="305"/>
      <c r="H48" s="306"/>
      <c r="I48" s="7"/>
      <c r="J48" s="8"/>
    </row>
    <row r="49" spans="1:10" x14ac:dyDescent="0.25">
      <c r="A49" s="6"/>
      <c r="B49" s="7"/>
      <c r="C49" s="7"/>
      <c r="D49" s="7"/>
      <c r="E49" s="7"/>
      <c r="F49" s="304"/>
      <c r="G49" s="305"/>
      <c r="H49" s="306"/>
      <c r="I49" s="7"/>
      <c r="J49" s="8"/>
    </row>
    <row r="50" spans="1:10" x14ac:dyDescent="0.25">
      <c r="A50" s="6"/>
      <c r="B50" s="7"/>
      <c r="C50" s="7"/>
      <c r="D50" s="7"/>
      <c r="E50" s="7"/>
      <c r="F50" s="304"/>
      <c r="G50" s="305"/>
      <c r="H50" s="306"/>
      <c r="I50" s="7"/>
      <c r="J50" s="8"/>
    </row>
    <row r="51" spans="1:10" ht="15.75" thickBot="1" x14ac:dyDescent="0.3">
      <c r="A51" s="6"/>
      <c r="B51" s="7"/>
      <c r="C51" s="7"/>
      <c r="D51" s="7"/>
      <c r="E51" s="7"/>
      <c r="F51" s="307"/>
      <c r="G51" s="308"/>
      <c r="H51" s="309"/>
      <c r="I51" s="7"/>
      <c r="J51" s="8"/>
    </row>
    <row r="52" spans="1:10" ht="15.75" thickBot="1" x14ac:dyDescent="0.3">
      <c r="A52" s="55" t="s">
        <v>18</v>
      </c>
      <c r="B52" s="12"/>
      <c r="C52" s="12"/>
      <c r="D52" s="12"/>
      <c r="E52" s="12"/>
      <c r="F52" s="12"/>
      <c r="G52" s="12"/>
      <c r="H52" s="12"/>
      <c r="I52" s="12"/>
      <c r="J52" s="13"/>
    </row>
  </sheetData>
  <sheetProtection algorithmName="SHA-512" hashValue="XPfiTSIfmXshO+syDmPf3obcLBvYMOsQl3MLKUZfj0nUXmHsnKdkpXnXJuAXQw8dP1AiNM9ExiPJe6YRKhpbbQ==" saltValue="S8nJl/yQYHiKL/Ttl/AWc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AAC3-6E00-43BB-9455-014D1B23FC64}">
  <sheetPr codeName="Feuil21">
    <tabColor rgb="FFFFFF00"/>
  </sheetPr>
  <dimension ref="A1:J52"/>
  <sheetViews>
    <sheetView zoomScaleNormal="100" workbookViewId="0">
      <selection activeCell="G18" sqref="G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3" t="s">
        <v>59</v>
      </c>
      <c r="B1" s="324"/>
      <c r="C1" s="324"/>
      <c r="D1" s="324"/>
      <c r="E1" s="324"/>
      <c r="F1" s="324"/>
      <c r="G1" s="324"/>
      <c r="H1" s="324"/>
      <c r="I1" s="324"/>
      <c r="J1" s="325"/>
    </row>
    <row r="2" spans="1:10" ht="15.75" thickBot="1" x14ac:dyDescent="0.3">
      <c r="A2" s="14" t="s">
        <v>0</v>
      </c>
      <c r="B2" s="316" t="str">
        <f>IF(ISBLANK(Résultats!A17),"",Résultats!A17)</f>
        <v/>
      </c>
      <c r="C2" s="320"/>
      <c r="D2" s="320"/>
      <c r="E2" s="320"/>
      <c r="F2" s="317"/>
      <c r="G2" s="15" t="s">
        <v>1</v>
      </c>
      <c r="H2" s="15"/>
      <c r="I2" s="316" t="str">
        <f>IF(ISBLANK(Résultats!D17),"",Résultats!D17)</f>
        <v/>
      </c>
      <c r="J2" s="317"/>
    </row>
    <row r="3" spans="1:10" ht="15.75" thickBot="1" x14ac:dyDescent="0.3">
      <c r="A3" s="14" t="s">
        <v>2</v>
      </c>
      <c r="B3" s="15"/>
      <c r="C3" s="316" t="str">
        <f>IF(ISBLANK(Résultats!G17),"",Résultats!G17)</f>
        <v/>
      </c>
      <c r="D3" s="320"/>
      <c r="E3" s="320"/>
      <c r="F3" s="317"/>
      <c r="G3" s="326" t="s">
        <v>17</v>
      </c>
      <c r="H3" s="327"/>
      <c r="I3" s="318" t="str">
        <f>IF(ISBLANK(Résultats!F17),"","moins de 21ans")</f>
        <v/>
      </c>
      <c r="J3" s="319"/>
    </row>
    <row r="4" spans="1:10" ht="15.75" thickBot="1" x14ac:dyDescent="0.3">
      <c r="A4" s="14" t="s">
        <v>4</v>
      </c>
      <c r="B4" s="15"/>
      <c r="C4" s="316" t="str">
        <f>IF(ISBLANK(Résultats!C2),"",(Résultats!C2))</f>
        <v/>
      </c>
      <c r="D4" s="320"/>
      <c r="E4" s="320"/>
      <c r="F4" s="317"/>
      <c r="G4" s="15" t="s">
        <v>9</v>
      </c>
      <c r="H4" s="15"/>
      <c r="I4" s="318" t="str">
        <f>IF(ISBLANK(Résultats!J2),"",Résultats!J2)</f>
        <v/>
      </c>
      <c r="J4" s="319"/>
    </row>
    <row r="5" spans="1:10" x14ac:dyDescent="0.25">
      <c r="A5" s="91" t="s">
        <v>39</v>
      </c>
      <c r="B5" s="92"/>
      <c r="C5" s="92"/>
      <c r="D5" s="92"/>
      <c r="E5" s="92"/>
      <c r="F5" s="15"/>
      <c r="G5" s="15"/>
      <c r="H5" s="15"/>
      <c r="I5" s="41"/>
      <c r="J5" s="16"/>
    </row>
    <row r="6" spans="1:10" ht="17.25" x14ac:dyDescent="0.25">
      <c r="A6" s="105" t="s">
        <v>41</v>
      </c>
      <c r="B6" s="92"/>
      <c r="C6" s="92"/>
      <c r="D6" s="92"/>
      <c r="E6" s="92"/>
      <c r="F6" s="15"/>
      <c r="G6" s="15"/>
      <c r="H6" s="15"/>
      <c r="I6" s="15"/>
      <c r="J6" s="16"/>
    </row>
    <row r="7" spans="1:10" ht="17.25" x14ac:dyDescent="0.25">
      <c r="A7" s="105" t="s">
        <v>65</v>
      </c>
      <c r="B7" s="92"/>
      <c r="C7" s="92"/>
      <c r="D7" s="92"/>
      <c r="E7" s="92"/>
      <c r="F7" s="15"/>
      <c r="G7" s="15"/>
      <c r="H7" s="15"/>
      <c r="I7" s="15"/>
      <c r="J7" s="16"/>
    </row>
    <row r="8" spans="1:10" ht="17.25" x14ac:dyDescent="0.25">
      <c r="A8" s="105" t="s">
        <v>67</v>
      </c>
      <c r="B8" s="92"/>
      <c r="C8" s="92"/>
      <c r="D8" s="92"/>
      <c r="E8" s="92"/>
      <c r="F8" s="15"/>
      <c r="G8" s="15"/>
      <c r="H8" s="15"/>
      <c r="I8" s="15"/>
      <c r="J8" s="16"/>
    </row>
    <row r="9" spans="1:10" ht="15.75" thickBot="1" x14ac:dyDescent="0.3">
      <c r="A9" s="91"/>
      <c r="B9" s="92"/>
      <c r="C9" s="92"/>
      <c r="D9" s="92"/>
      <c r="E9" s="92"/>
      <c r="F9" s="15"/>
      <c r="G9" s="15"/>
      <c r="H9" s="15"/>
      <c r="I9" s="15"/>
      <c r="J9" s="16"/>
    </row>
    <row r="10" spans="1:10" ht="45" x14ac:dyDescent="0.25">
      <c r="A10" s="92"/>
      <c r="B10" s="120" t="s">
        <v>47</v>
      </c>
      <c r="C10" s="121" t="s">
        <v>43</v>
      </c>
      <c r="D10" s="121" t="s">
        <v>44</v>
      </c>
      <c r="E10" s="121" t="s">
        <v>46</v>
      </c>
      <c r="F10" s="122" t="s">
        <v>24</v>
      </c>
      <c r="G10" s="110"/>
      <c r="H10" s="68"/>
      <c r="I10" s="15"/>
      <c r="J10" s="16"/>
    </row>
    <row r="11" spans="1:10" x14ac:dyDescent="0.25">
      <c r="A11" s="15"/>
      <c r="B11" s="17" t="s">
        <v>48</v>
      </c>
      <c r="C11" s="167">
        <f>ExerciceA!G$21</f>
        <v>0</v>
      </c>
      <c r="D11" s="181">
        <f>ExerciceA!K$21</f>
        <v>0</v>
      </c>
      <c r="E11" s="181">
        <f>ExerciceA!O$21</f>
        <v>0</v>
      </c>
      <c r="F11" s="182">
        <f>ExerciceA!S20</f>
        <v>0</v>
      </c>
      <c r="G11" s="15"/>
      <c r="H11" s="70"/>
      <c r="I11" s="15"/>
      <c r="J11" s="16"/>
    </row>
    <row r="12" spans="1:10" x14ac:dyDescent="0.25">
      <c r="A12" s="15"/>
      <c r="B12" s="17" t="s">
        <v>49</v>
      </c>
      <c r="C12" s="167">
        <f>ExerciceB!G$21</f>
        <v>0</v>
      </c>
      <c r="D12" s="181">
        <f>ExerciceB!K$21</f>
        <v>0</v>
      </c>
      <c r="E12" s="181">
        <f>ExerciceB!O$21</f>
        <v>0</v>
      </c>
      <c r="F12" s="182">
        <f>ExerciceB!S20</f>
        <v>0</v>
      </c>
      <c r="G12" s="15"/>
      <c r="H12" s="70"/>
      <c r="I12" s="15"/>
      <c r="J12" s="16"/>
    </row>
    <row r="13" spans="1:10" x14ac:dyDescent="0.25">
      <c r="A13" s="15"/>
      <c r="B13" s="17" t="s">
        <v>50</v>
      </c>
      <c r="C13" s="167">
        <f>ExerciceC!G$21</f>
        <v>0</v>
      </c>
      <c r="D13" s="181">
        <f>ExerciceC!K$21</f>
        <v>0</v>
      </c>
      <c r="E13" s="181">
        <f>ExerciceC!O$21</f>
        <v>0</v>
      </c>
      <c r="F13" s="182">
        <f>ExerciceC!S20</f>
        <v>0</v>
      </c>
      <c r="G13" s="15"/>
      <c r="H13" s="70"/>
      <c r="I13" s="15"/>
      <c r="J13" s="16"/>
    </row>
    <row r="14" spans="1:10" x14ac:dyDescent="0.25">
      <c r="A14" s="15"/>
      <c r="B14" s="17" t="s">
        <v>51</v>
      </c>
      <c r="C14" s="167">
        <f>ExerciceD!G$21</f>
        <v>0</v>
      </c>
      <c r="D14" s="181">
        <f>ExerciceD!K$21</f>
        <v>0</v>
      </c>
      <c r="E14" s="181">
        <f>ExerciceD!O$21</f>
        <v>0</v>
      </c>
      <c r="F14" s="182">
        <f>ExerciceD!S20</f>
        <v>0</v>
      </c>
      <c r="G14" s="15"/>
      <c r="H14" s="70"/>
      <c r="I14" s="15"/>
      <c r="J14" s="16"/>
    </row>
    <row r="15" spans="1:10" x14ac:dyDescent="0.25">
      <c r="A15" s="15"/>
      <c r="B15" s="17" t="s">
        <v>52</v>
      </c>
      <c r="C15" s="167">
        <f>ExerciceE!G$21</f>
        <v>0</v>
      </c>
      <c r="D15" s="181">
        <f>ExerciceE!K$21</f>
        <v>0</v>
      </c>
      <c r="E15" s="181">
        <f>ExerciceE!O$21</f>
        <v>0</v>
      </c>
      <c r="F15" s="182">
        <f>ExerciceE!S20</f>
        <v>0</v>
      </c>
      <c r="G15" s="15"/>
      <c r="H15" s="70"/>
      <c r="I15" s="15"/>
      <c r="J15" s="16"/>
    </row>
    <row r="16" spans="1:10" x14ac:dyDescent="0.25">
      <c r="A16" s="15"/>
      <c r="B16" s="17" t="s">
        <v>53</v>
      </c>
      <c r="C16" s="167">
        <f>ExerciceF!G$21</f>
        <v>0</v>
      </c>
      <c r="D16" s="181">
        <f>ExerciceF!K$21</f>
        <v>0</v>
      </c>
      <c r="E16" s="181">
        <f>ExerciceF!O$21</f>
        <v>0</v>
      </c>
      <c r="F16" s="182">
        <f>ExerciceF!S20</f>
        <v>0</v>
      </c>
      <c r="G16" s="15"/>
      <c r="H16" s="70"/>
      <c r="I16" s="15"/>
      <c r="J16" s="16"/>
    </row>
    <row r="17" spans="1:10" x14ac:dyDescent="0.25">
      <c r="A17" s="15"/>
      <c r="B17" s="17" t="s">
        <v>54</v>
      </c>
      <c r="C17" s="167">
        <f>ExerciceG!G$21</f>
        <v>0</v>
      </c>
      <c r="D17" s="181">
        <f>ExerciceG!J$21</f>
        <v>0</v>
      </c>
      <c r="E17" s="181">
        <f>ExerciceG!M$21</f>
        <v>0</v>
      </c>
      <c r="F17" s="182">
        <f>ExerciceG!P20</f>
        <v>0</v>
      </c>
      <c r="G17" s="15"/>
      <c r="H17" s="70"/>
      <c r="I17" s="15"/>
      <c r="J17" s="16"/>
    </row>
    <row r="18" spans="1:10" ht="15.75" thickBot="1" x14ac:dyDescent="0.3">
      <c r="A18" s="15"/>
      <c r="B18" s="123" t="s">
        <v>55</v>
      </c>
      <c r="C18" s="168">
        <f>ExerciceH!G$21</f>
        <v>0</v>
      </c>
      <c r="D18" s="183">
        <f>ExerciceH!L$21</f>
        <v>0</v>
      </c>
      <c r="E18" s="183">
        <f>ExerciceH!Q$21</f>
        <v>0</v>
      </c>
      <c r="F18" s="184">
        <f>ExerciceH!V20</f>
        <v>0</v>
      </c>
      <c r="G18" s="15"/>
      <c r="H18" s="70"/>
      <c r="I18" s="15"/>
      <c r="J18" s="16"/>
    </row>
    <row r="19" spans="1:10" x14ac:dyDescent="0.25">
      <c r="A19" s="15"/>
      <c r="B19" s="82"/>
      <c r="C19" s="15"/>
      <c r="D19" s="15"/>
      <c r="E19" s="15"/>
      <c r="F19" s="15"/>
      <c r="G19" s="15"/>
      <c r="H19" s="70"/>
      <c r="I19" s="15"/>
      <c r="J19" s="16"/>
    </row>
    <row r="20" spans="1:10" x14ac:dyDescent="0.25">
      <c r="A20" s="15"/>
      <c r="B20" s="82"/>
      <c r="C20" s="15"/>
      <c r="D20" s="15"/>
      <c r="E20" s="15"/>
      <c r="F20" s="15"/>
      <c r="G20" s="15"/>
      <c r="H20" s="70"/>
      <c r="I20" s="15"/>
      <c r="J20" s="16"/>
    </row>
    <row r="21" spans="1:10" x14ac:dyDescent="0.25">
      <c r="A21" s="15"/>
      <c r="B21" s="82"/>
      <c r="C21" s="15"/>
      <c r="D21" s="15"/>
      <c r="E21" s="15"/>
      <c r="F21" s="15"/>
      <c r="G21" s="15"/>
      <c r="H21" s="70"/>
      <c r="I21" s="15"/>
      <c r="J21" s="16"/>
    </row>
    <row r="22" spans="1:10" x14ac:dyDescent="0.25">
      <c r="A22" s="15"/>
      <c r="B22" s="82"/>
      <c r="C22" s="15"/>
      <c r="D22" s="15"/>
      <c r="E22" s="15"/>
      <c r="F22" s="15"/>
      <c r="G22" s="15"/>
      <c r="H22" s="70"/>
      <c r="I22" s="15"/>
      <c r="J22" s="16"/>
    </row>
    <row r="23" spans="1:10" x14ac:dyDescent="0.25">
      <c r="A23" s="15"/>
      <c r="B23" s="82"/>
      <c r="C23" s="15"/>
      <c r="D23" s="15"/>
      <c r="E23" s="15"/>
      <c r="F23" s="15"/>
      <c r="G23" s="15"/>
      <c r="H23" s="70"/>
      <c r="I23" s="15"/>
      <c r="J23" s="16"/>
    </row>
    <row r="24" spans="1:10" x14ac:dyDescent="0.25">
      <c r="A24" s="15"/>
      <c r="B24" s="82"/>
      <c r="C24" s="15"/>
      <c r="D24" s="15"/>
      <c r="E24" s="15"/>
      <c r="F24" s="15"/>
      <c r="G24" s="15"/>
      <c r="H24" s="70"/>
      <c r="I24" s="15"/>
      <c r="J24" s="16"/>
    </row>
    <row r="25" spans="1:10" x14ac:dyDescent="0.25">
      <c r="A25" s="15"/>
      <c r="B25" s="82"/>
      <c r="C25" s="15"/>
      <c r="D25" s="15"/>
      <c r="E25" s="15"/>
      <c r="F25" s="15"/>
      <c r="G25" s="15"/>
      <c r="H25" s="70"/>
      <c r="I25" s="15"/>
      <c r="J25" s="16"/>
    </row>
    <row r="26" spans="1:10" x14ac:dyDescent="0.25">
      <c r="A26" s="15"/>
      <c r="B26" s="82"/>
      <c r="C26" s="15"/>
      <c r="D26" s="15"/>
      <c r="E26" s="15"/>
      <c r="F26" s="15"/>
      <c r="G26" s="15"/>
      <c r="H26" s="70"/>
      <c r="I26" s="15"/>
      <c r="J26" s="16"/>
    </row>
    <row r="27" spans="1:10" x14ac:dyDescent="0.25">
      <c r="A27" s="15"/>
      <c r="B27" s="82"/>
      <c r="C27" s="15"/>
      <c r="D27" s="15"/>
      <c r="E27" s="15"/>
      <c r="F27" s="15"/>
      <c r="G27" s="15"/>
      <c r="H27" s="70"/>
      <c r="I27" s="15"/>
      <c r="J27" s="16"/>
    </row>
    <row r="28" spans="1:10" x14ac:dyDescent="0.25">
      <c r="A28" s="15"/>
      <c r="B28" s="82"/>
      <c r="C28" s="15"/>
      <c r="D28" s="15"/>
      <c r="E28" s="15"/>
      <c r="F28" s="15"/>
      <c r="G28" s="15"/>
      <c r="H28" s="70"/>
      <c r="I28" s="15"/>
      <c r="J28" s="16"/>
    </row>
    <row r="29" spans="1:10" x14ac:dyDescent="0.25">
      <c r="A29" s="15"/>
      <c r="B29" s="82"/>
      <c r="C29" s="15"/>
      <c r="D29" s="15"/>
      <c r="E29" s="15"/>
      <c r="F29" s="15"/>
      <c r="G29" s="15"/>
      <c r="H29" s="70"/>
      <c r="I29" s="15"/>
      <c r="J29" s="16"/>
    </row>
    <row r="30" spans="1:10" x14ac:dyDescent="0.25">
      <c r="A30" s="15"/>
      <c r="B30" s="82"/>
      <c r="C30" s="15"/>
      <c r="D30" s="15"/>
      <c r="E30" s="15"/>
      <c r="F30" s="15"/>
      <c r="G30" s="15"/>
      <c r="H30" s="70"/>
      <c r="I30" s="15"/>
      <c r="J30" s="16"/>
    </row>
    <row r="31" spans="1:10" x14ac:dyDescent="0.25">
      <c r="A31" s="15"/>
      <c r="B31" s="82"/>
      <c r="C31" s="15"/>
      <c r="D31" s="15"/>
      <c r="E31" s="15"/>
      <c r="F31" s="15"/>
      <c r="G31" s="15"/>
      <c r="H31" s="70"/>
      <c r="I31" s="15"/>
      <c r="J31" s="16"/>
    </row>
    <row r="32" spans="1:10" x14ac:dyDescent="0.25">
      <c r="A32" s="15"/>
      <c r="B32" s="82"/>
      <c r="C32" s="15"/>
      <c r="D32" s="15"/>
      <c r="E32" s="15"/>
      <c r="F32" s="15"/>
      <c r="G32" s="15"/>
      <c r="H32" s="70"/>
      <c r="I32" s="15"/>
      <c r="J32" s="16"/>
    </row>
    <row r="33" spans="1:10" x14ac:dyDescent="0.25">
      <c r="A33" s="15"/>
      <c r="B33" s="82"/>
      <c r="C33" s="15"/>
      <c r="D33" s="15"/>
      <c r="E33" s="15"/>
      <c r="F33" s="15"/>
      <c r="G33" s="15"/>
      <c r="H33" s="70"/>
      <c r="I33" s="15"/>
      <c r="J33" s="16"/>
    </row>
    <row r="34" spans="1:10" x14ac:dyDescent="0.25">
      <c r="A34" s="15"/>
      <c r="B34" s="82"/>
      <c r="C34" s="15"/>
      <c r="D34" s="15"/>
      <c r="E34" s="83"/>
      <c r="F34" s="83"/>
      <c r="G34" s="15"/>
      <c r="H34" s="70"/>
      <c r="I34" s="15"/>
      <c r="J34" s="16"/>
    </row>
    <row r="35" spans="1:10" x14ac:dyDescent="0.25">
      <c r="A35" s="15"/>
      <c r="B35" s="15"/>
      <c r="C35" s="15"/>
      <c r="D35" s="84"/>
      <c r="E35" s="18" t="s">
        <v>19</v>
      </c>
      <c r="F35" s="98">
        <f>SUM(F11:F34)</f>
        <v>0</v>
      </c>
      <c r="G35" s="69"/>
      <c r="H35" s="15"/>
      <c r="I35" s="15"/>
      <c r="J35" s="16"/>
    </row>
    <row r="36" spans="1:10" x14ac:dyDescent="0.25">
      <c r="A36" s="15"/>
      <c r="B36" s="15"/>
      <c r="C36" s="15"/>
      <c r="D36" s="15"/>
      <c r="E36" s="19"/>
      <c r="F36" s="74"/>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310" t="str">
        <f>IF(ISBLANK(Résultats!C4),"",Résultats!C4)</f>
        <v/>
      </c>
      <c r="C47" s="311"/>
      <c r="D47" s="312"/>
      <c r="E47" s="15"/>
      <c r="F47" s="301"/>
      <c r="G47" s="302"/>
      <c r="H47" s="303"/>
      <c r="I47" s="15"/>
      <c r="J47" s="16"/>
    </row>
    <row r="48" spans="1:10" x14ac:dyDescent="0.25">
      <c r="A48" s="14"/>
      <c r="B48" s="15"/>
      <c r="C48" s="15"/>
      <c r="D48" s="15"/>
      <c r="E48" s="15"/>
      <c r="F48" s="304"/>
      <c r="G48" s="305"/>
      <c r="H48" s="306"/>
      <c r="I48" s="15"/>
      <c r="J48" s="16"/>
    </row>
    <row r="49" spans="1:10" x14ac:dyDescent="0.25">
      <c r="A49" s="14"/>
      <c r="B49" s="15"/>
      <c r="C49" s="15"/>
      <c r="D49" s="15"/>
      <c r="E49" s="15"/>
      <c r="F49" s="304"/>
      <c r="G49" s="305"/>
      <c r="H49" s="306"/>
      <c r="I49" s="15"/>
      <c r="J49" s="16"/>
    </row>
    <row r="50" spans="1:10" x14ac:dyDescent="0.25">
      <c r="A50" s="14"/>
      <c r="B50" s="15"/>
      <c r="C50" s="15"/>
      <c r="D50" s="15"/>
      <c r="E50" s="15"/>
      <c r="F50" s="304"/>
      <c r="G50" s="305"/>
      <c r="H50" s="306"/>
      <c r="I50" s="15"/>
      <c r="J50" s="16"/>
    </row>
    <row r="51" spans="1:10" ht="15.75" thickBot="1" x14ac:dyDescent="0.3">
      <c r="A51" s="14"/>
      <c r="B51" s="15"/>
      <c r="C51" s="15"/>
      <c r="D51" s="15"/>
      <c r="E51" s="15"/>
      <c r="F51" s="307"/>
      <c r="G51" s="308"/>
      <c r="H51" s="309"/>
      <c r="I51" s="15"/>
      <c r="J51" s="16"/>
    </row>
    <row r="52" spans="1:10" ht="15.75" thickBot="1" x14ac:dyDescent="0.3">
      <c r="A52" s="58" t="s">
        <v>18</v>
      </c>
      <c r="B52" s="20"/>
      <c r="C52" s="20"/>
      <c r="D52" s="20"/>
      <c r="E52" s="20"/>
      <c r="F52" s="20"/>
      <c r="G52" s="20"/>
      <c r="H52" s="20"/>
      <c r="I52" s="20"/>
      <c r="J52" s="21"/>
    </row>
  </sheetData>
  <sheetProtection algorithmName="SHA-512" hashValue="JHNt1/tyPQxTAkyWpD67YO1w8R9KD7243Rh5tQWnSed+gmbJ51z/hrQ8Jkw7aaQ1tg5pUNOpPlyEcWAeKj1zPw==" saltValue="eyywnkqZGIHo8zGqSkFj8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D5064-24A2-466F-AF84-6DBFB323B1A1}">
  <sheetPr codeName="Feuil22">
    <tabColor theme="9" tint="0.79998168889431442"/>
  </sheetPr>
  <dimension ref="A1:J52"/>
  <sheetViews>
    <sheetView zoomScaleNormal="100" workbookViewId="0">
      <selection activeCell="F18" sqref="F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8" t="s">
        <v>59</v>
      </c>
      <c r="B1" s="329"/>
      <c r="C1" s="329"/>
      <c r="D1" s="329"/>
      <c r="E1" s="329"/>
      <c r="F1" s="329"/>
      <c r="G1" s="329"/>
      <c r="H1" s="329"/>
      <c r="I1" s="329"/>
      <c r="J1" s="330"/>
    </row>
    <row r="2" spans="1:10" ht="15.75" thickBot="1" x14ac:dyDescent="0.3">
      <c r="A2" s="22" t="s">
        <v>0</v>
      </c>
      <c r="B2" s="316" t="str">
        <f>IF(ISBLANK(Résultats!A18),"",Résultats!A18)</f>
        <v/>
      </c>
      <c r="C2" s="320"/>
      <c r="D2" s="320"/>
      <c r="E2" s="320"/>
      <c r="F2" s="317"/>
      <c r="G2" s="23" t="s">
        <v>1</v>
      </c>
      <c r="H2" s="23"/>
      <c r="I2" s="316" t="str">
        <f>IF(ISBLANK(Résultats!D18),"",Résultats!D18)</f>
        <v/>
      </c>
      <c r="J2" s="317"/>
    </row>
    <row r="3" spans="1:10" ht="15.75" thickBot="1" x14ac:dyDescent="0.3">
      <c r="A3" s="22" t="s">
        <v>2</v>
      </c>
      <c r="B3" s="23"/>
      <c r="C3" s="316" t="str">
        <f>IF(ISBLANK(Résultats!G18),"",Résultats!G18)</f>
        <v/>
      </c>
      <c r="D3" s="320"/>
      <c r="E3" s="320"/>
      <c r="F3" s="317"/>
      <c r="G3" s="331" t="s">
        <v>17</v>
      </c>
      <c r="H3" s="332"/>
      <c r="I3" s="318" t="str">
        <f>IF(ISBLANK(Résultats!F18),"","moins de 21ans")</f>
        <v/>
      </c>
      <c r="J3" s="319"/>
    </row>
    <row r="4" spans="1:10" ht="15.75" thickBot="1" x14ac:dyDescent="0.3">
      <c r="A4" s="22" t="s">
        <v>4</v>
      </c>
      <c r="B4" s="23"/>
      <c r="C4" s="316" t="str">
        <f>IF(ISBLANK(Résultats!C2),"",(Résultats!C2))</f>
        <v/>
      </c>
      <c r="D4" s="320"/>
      <c r="E4" s="320"/>
      <c r="F4" s="317"/>
      <c r="G4" s="23" t="s">
        <v>9</v>
      </c>
      <c r="H4" s="23"/>
      <c r="I4" s="318" t="str">
        <f>IF(ISBLANK(Résultats!J2),"",Résultats!J2)</f>
        <v/>
      </c>
      <c r="J4" s="319"/>
    </row>
    <row r="5" spans="1:10" x14ac:dyDescent="0.25">
      <c r="A5" s="22" t="s">
        <v>39</v>
      </c>
      <c r="B5" s="23"/>
      <c r="C5" s="23"/>
      <c r="D5" s="23"/>
      <c r="E5" s="23"/>
      <c r="F5" s="23"/>
      <c r="G5" s="23"/>
      <c r="H5" s="23"/>
      <c r="I5" s="40"/>
      <c r="J5" s="24"/>
    </row>
    <row r="6" spans="1:10" ht="17.25" x14ac:dyDescent="0.25">
      <c r="A6" s="104" t="s">
        <v>41</v>
      </c>
      <c r="B6" s="23"/>
      <c r="C6" s="23"/>
      <c r="D6" s="23"/>
      <c r="E6" s="23"/>
      <c r="F6" s="23"/>
      <c r="G6" s="23"/>
      <c r="H6" s="23"/>
      <c r="I6" s="23"/>
      <c r="J6" s="24"/>
    </row>
    <row r="7" spans="1:10" ht="17.25" x14ac:dyDescent="0.25">
      <c r="A7" s="104" t="s">
        <v>65</v>
      </c>
      <c r="B7" s="23"/>
      <c r="C7" s="23"/>
      <c r="D7" s="23"/>
      <c r="E7" s="23"/>
      <c r="F7" s="23"/>
      <c r="G7" s="23"/>
      <c r="H7" s="23"/>
      <c r="I7" s="23"/>
      <c r="J7" s="24"/>
    </row>
    <row r="8" spans="1:10" ht="17.25" x14ac:dyDescent="0.25">
      <c r="A8" s="104" t="s">
        <v>67</v>
      </c>
      <c r="B8" s="23"/>
      <c r="C8" s="23"/>
      <c r="D8" s="23"/>
      <c r="E8" s="23"/>
      <c r="F8" s="23"/>
      <c r="G8" s="23"/>
      <c r="H8" s="23"/>
      <c r="I8" s="23"/>
      <c r="J8" s="24"/>
    </row>
    <row r="9" spans="1:10" ht="15.75" thickBot="1" x14ac:dyDescent="0.3">
      <c r="A9" s="22"/>
      <c r="B9" s="23"/>
      <c r="C9" s="23"/>
      <c r="D9" s="23"/>
      <c r="E9" s="23"/>
      <c r="F9" s="23"/>
      <c r="G9" s="23"/>
      <c r="H9" s="23"/>
      <c r="I9" s="23"/>
      <c r="J9" s="24"/>
    </row>
    <row r="10" spans="1:10" ht="45" x14ac:dyDescent="0.25">
      <c r="A10" s="23"/>
      <c r="B10" s="116" t="s">
        <v>47</v>
      </c>
      <c r="C10" s="117" t="s">
        <v>43</v>
      </c>
      <c r="D10" s="117" t="s">
        <v>44</v>
      </c>
      <c r="E10" s="117" t="s">
        <v>46</v>
      </c>
      <c r="F10" s="118" t="s">
        <v>24</v>
      </c>
      <c r="G10" s="109"/>
      <c r="H10" s="65"/>
      <c r="I10" s="23"/>
      <c r="J10" s="24"/>
    </row>
    <row r="11" spans="1:10" x14ac:dyDescent="0.25">
      <c r="A11" s="23"/>
      <c r="B11" s="25" t="s">
        <v>48</v>
      </c>
      <c r="C11" s="165">
        <f>ExerciceA!G$23</f>
        <v>0</v>
      </c>
      <c r="D11" s="177">
        <f>ExerciceA!K$23</f>
        <v>0</v>
      </c>
      <c r="E11" s="177">
        <f>ExerciceA!O$23</f>
        <v>0</v>
      </c>
      <c r="F11" s="178">
        <f>ExerciceA!S22</f>
        <v>0</v>
      </c>
      <c r="G11" s="23"/>
      <c r="H11" s="67"/>
      <c r="I11" s="23"/>
      <c r="J11" s="24"/>
    </row>
    <row r="12" spans="1:10" x14ac:dyDescent="0.25">
      <c r="A12" s="23"/>
      <c r="B12" s="25" t="s">
        <v>49</v>
      </c>
      <c r="C12" s="165">
        <f>ExerciceB!G$23</f>
        <v>0</v>
      </c>
      <c r="D12" s="177">
        <f>ExerciceB!K$23</f>
        <v>0</v>
      </c>
      <c r="E12" s="177">
        <f>ExerciceB!O$23</f>
        <v>0</v>
      </c>
      <c r="F12" s="178">
        <f>ExerciceB!S22</f>
        <v>0</v>
      </c>
      <c r="G12" s="23"/>
      <c r="H12" s="67"/>
      <c r="I12" s="23"/>
      <c r="J12" s="24"/>
    </row>
    <row r="13" spans="1:10" x14ac:dyDescent="0.25">
      <c r="A13" s="23"/>
      <c r="B13" s="25" t="s">
        <v>50</v>
      </c>
      <c r="C13" s="165">
        <f>ExerciceC!G$23</f>
        <v>0</v>
      </c>
      <c r="D13" s="177">
        <f>ExerciceC!K$23</f>
        <v>0</v>
      </c>
      <c r="E13" s="177">
        <f>ExerciceC!O$23</f>
        <v>0</v>
      </c>
      <c r="F13" s="178">
        <f>ExerciceC!S22</f>
        <v>0</v>
      </c>
      <c r="G13" s="23"/>
      <c r="H13" s="67"/>
      <c r="I13" s="23"/>
      <c r="J13" s="24"/>
    </row>
    <row r="14" spans="1:10" x14ac:dyDescent="0.25">
      <c r="A14" s="23"/>
      <c r="B14" s="25" t="s">
        <v>51</v>
      </c>
      <c r="C14" s="165">
        <f>ExerciceD!G$23</f>
        <v>0</v>
      </c>
      <c r="D14" s="177">
        <f>ExerciceD!K$23</f>
        <v>0</v>
      </c>
      <c r="E14" s="177">
        <f>ExerciceD!O$23</f>
        <v>0</v>
      </c>
      <c r="F14" s="178">
        <f>ExerciceD!S22</f>
        <v>0</v>
      </c>
      <c r="G14" s="23"/>
      <c r="H14" s="67"/>
      <c r="I14" s="23"/>
      <c r="J14" s="24"/>
    </row>
    <row r="15" spans="1:10" x14ac:dyDescent="0.25">
      <c r="A15" s="23"/>
      <c r="B15" s="25" t="s">
        <v>52</v>
      </c>
      <c r="C15" s="165">
        <f>ExerciceE!G$23</f>
        <v>0</v>
      </c>
      <c r="D15" s="177">
        <f>ExerciceE!K$23</f>
        <v>0</v>
      </c>
      <c r="E15" s="177">
        <f>ExerciceE!O$23</f>
        <v>0</v>
      </c>
      <c r="F15" s="178">
        <f>ExerciceE!S22</f>
        <v>0</v>
      </c>
      <c r="G15" s="23"/>
      <c r="H15" s="67"/>
      <c r="I15" s="23"/>
      <c r="J15" s="24"/>
    </row>
    <row r="16" spans="1:10" x14ac:dyDescent="0.25">
      <c r="A16" s="23"/>
      <c r="B16" s="25" t="s">
        <v>53</v>
      </c>
      <c r="C16" s="165">
        <f>ExerciceF!G$23</f>
        <v>0</v>
      </c>
      <c r="D16" s="177">
        <f>ExerciceF!K$23</f>
        <v>0</v>
      </c>
      <c r="E16" s="177">
        <f>ExerciceF!O$23</f>
        <v>0</v>
      </c>
      <c r="F16" s="178">
        <f>ExerciceF!S22</f>
        <v>0</v>
      </c>
      <c r="G16" s="23"/>
      <c r="H16" s="67"/>
      <c r="I16" s="23"/>
      <c r="J16" s="24"/>
    </row>
    <row r="17" spans="1:10" x14ac:dyDescent="0.25">
      <c r="A17" s="23"/>
      <c r="B17" s="25" t="s">
        <v>54</v>
      </c>
      <c r="C17" s="165">
        <f>ExerciceG!G$23</f>
        <v>0</v>
      </c>
      <c r="D17" s="177">
        <f>ExerciceG!J$23</f>
        <v>0</v>
      </c>
      <c r="E17" s="177">
        <f>ExerciceG!M$23</f>
        <v>0</v>
      </c>
      <c r="F17" s="178">
        <f>ExerciceG!P22</f>
        <v>0</v>
      </c>
      <c r="G17" s="23"/>
      <c r="H17" s="67"/>
      <c r="I17" s="23"/>
      <c r="J17" s="24"/>
    </row>
    <row r="18" spans="1:10" ht="15.75" thickBot="1" x14ac:dyDescent="0.3">
      <c r="A18" s="23"/>
      <c r="B18" s="119" t="s">
        <v>55</v>
      </c>
      <c r="C18" s="166">
        <f>ExerciceH!G$23</f>
        <v>0</v>
      </c>
      <c r="D18" s="179">
        <f>ExerciceH!L$23</f>
        <v>0</v>
      </c>
      <c r="E18" s="179">
        <f>ExerciceH!Q$23</f>
        <v>0</v>
      </c>
      <c r="F18" s="180">
        <f>ExerciceH!V22</f>
        <v>0</v>
      </c>
      <c r="G18" s="23"/>
      <c r="H18" s="67"/>
      <c r="I18" s="23"/>
      <c r="J18" s="24"/>
    </row>
    <row r="19" spans="1:10" x14ac:dyDescent="0.25">
      <c r="A19" s="23"/>
      <c r="B19" s="85"/>
      <c r="C19" s="23"/>
      <c r="D19" s="23"/>
      <c r="E19" s="23"/>
      <c r="F19" s="23"/>
      <c r="G19" s="23"/>
      <c r="H19" s="67"/>
      <c r="I19" s="23"/>
      <c r="J19" s="24"/>
    </row>
    <row r="20" spans="1:10" x14ac:dyDescent="0.25">
      <c r="A20" s="23"/>
      <c r="B20" s="85"/>
      <c r="C20" s="23"/>
      <c r="D20" s="23"/>
      <c r="E20" s="23"/>
      <c r="F20" s="23"/>
      <c r="G20" s="23"/>
      <c r="H20" s="67"/>
      <c r="I20" s="23"/>
      <c r="J20" s="24"/>
    </row>
    <row r="21" spans="1:10" x14ac:dyDescent="0.25">
      <c r="A21" s="23"/>
      <c r="B21" s="85"/>
      <c r="C21" s="23"/>
      <c r="D21" s="23"/>
      <c r="E21" s="23"/>
      <c r="F21" s="23"/>
      <c r="G21" s="23"/>
      <c r="H21" s="67"/>
      <c r="I21" s="23"/>
      <c r="J21" s="24"/>
    </row>
    <row r="22" spans="1:10" x14ac:dyDescent="0.25">
      <c r="A22" s="23"/>
      <c r="B22" s="85"/>
      <c r="C22" s="23"/>
      <c r="D22" s="23"/>
      <c r="E22" s="23"/>
      <c r="F22" s="23"/>
      <c r="G22" s="23"/>
      <c r="H22" s="67"/>
      <c r="I22" s="23"/>
      <c r="J22" s="24"/>
    </row>
    <row r="23" spans="1:10" x14ac:dyDescent="0.25">
      <c r="A23" s="23"/>
      <c r="B23" s="85"/>
      <c r="C23" s="23"/>
      <c r="D23" s="23"/>
      <c r="E23" s="23"/>
      <c r="F23" s="23"/>
      <c r="G23" s="23"/>
      <c r="H23" s="67"/>
      <c r="I23" s="23"/>
      <c r="J23" s="24"/>
    </row>
    <row r="24" spans="1:10" x14ac:dyDescent="0.25">
      <c r="A24" s="23"/>
      <c r="B24" s="85"/>
      <c r="C24" s="23"/>
      <c r="D24" s="23"/>
      <c r="E24" s="23"/>
      <c r="F24" s="23"/>
      <c r="G24" s="23"/>
      <c r="H24" s="67"/>
      <c r="I24" s="23"/>
      <c r="J24" s="24"/>
    </row>
    <row r="25" spans="1:10" x14ac:dyDescent="0.25">
      <c r="A25" s="23"/>
      <c r="B25" s="85"/>
      <c r="C25" s="23"/>
      <c r="D25" s="23"/>
      <c r="E25" s="23"/>
      <c r="F25" s="23"/>
      <c r="G25" s="23"/>
      <c r="H25" s="67"/>
      <c r="I25" s="23"/>
      <c r="J25" s="24"/>
    </row>
    <row r="26" spans="1:10" x14ac:dyDescent="0.25">
      <c r="A26" s="23"/>
      <c r="B26" s="85"/>
      <c r="C26" s="23"/>
      <c r="D26" s="23"/>
      <c r="E26" s="23"/>
      <c r="F26" s="23"/>
      <c r="G26" s="23"/>
      <c r="H26" s="67"/>
      <c r="I26" s="23"/>
      <c r="J26" s="24"/>
    </row>
    <row r="27" spans="1:10" x14ac:dyDescent="0.25">
      <c r="A27" s="23"/>
      <c r="B27" s="85"/>
      <c r="C27" s="23"/>
      <c r="D27" s="23"/>
      <c r="E27" s="23"/>
      <c r="F27" s="23"/>
      <c r="G27" s="23"/>
      <c r="H27" s="67"/>
      <c r="I27" s="23"/>
      <c r="J27" s="24"/>
    </row>
    <row r="28" spans="1:10" x14ac:dyDescent="0.25">
      <c r="A28" s="23"/>
      <c r="B28" s="85"/>
      <c r="C28" s="23"/>
      <c r="D28" s="23"/>
      <c r="E28" s="23"/>
      <c r="F28" s="23"/>
      <c r="G28" s="23"/>
      <c r="H28" s="67"/>
      <c r="I28" s="23"/>
      <c r="J28" s="24"/>
    </row>
    <row r="29" spans="1:10" x14ac:dyDescent="0.25">
      <c r="A29" s="23"/>
      <c r="B29" s="85"/>
      <c r="C29" s="23"/>
      <c r="D29" s="23"/>
      <c r="E29" s="23"/>
      <c r="F29" s="23"/>
      <c r="G29" s="23"/>
      <c r="H29" s="67"/>
      <c r="I29" s="23"/>
      <c r="J29" s="24"/>
    </row>
    <row r="30" spans="1:10" x14ac:dyDescent="0.25">
      <c r="A30" s="23"/>
      <c r="B30" s="85"/>
      <c r="C30" s="23"/>
      <c r="D30" s="23"/>
      <c r="E30" s="23"/>
      <c r="F30" s="23"/>
      <c r="G30" s="23"/>
      <c r="H30" s="67"/>
      <c r="I30" s="23"/>
      <c r="J30" s="24"/>
    </row>
    <row r="31" spans="1:10" x14ac:dyDescent="0.25">
      <c r="A31" s="23"/>
      <c r="B31" s="85"/>
      <c r="C31" s="23"/>
      <c r="D31" s="23"/>
      <c r="E31" s="23"/>
      <c r="F31" s="23"/>
      <c r="G31" s="23"/>
      <c r="H31" s="67"/>
      <c r="I31" s="23"/>
      <c r="J31" s="24"/>
    </row>
    <row r="32" spans="1:10" x14ac:dyDescent="0.25">
      <c r="A32" s="23"/>
      <c r="B32" s="85"/>
      <c r="C32" s="23"/>
      <c r="D32" s="23"/>
      <c r="E32" s="23"/>
      <c r="F32" s="23"/>
      <c r="G32" s="23"/>
      <c r="H32" s="67"/>
      <c r="I32" s="23"/>
      <c r="J32" s="24"/>
    </row>
    <row r="33" spans="1:10" x14ac:dyDescent="0.25">
      <c r="A33" s="23"/>
      <c r="B33" s="85"/>
      <c r="C33" s="23"/>
      <c r="D33" s="23"/>
      <c r="E33" s="23"/>
      <c r="F33" s="23"/>
      <c r="G33" s="23"/>
      <c r="H33" s="67"/>
      <c r="I33" s="23"/>
      <c r="J33" s="24"/>
    </row>
    <row r="34" spans="1:10" x14ac:dyDescent="0.25">
      <c r="A34" s="23"/>
      <c r="B34" s="85"/>
      <c r="C34" s="23"/>
      <c r="D34" s="23"/>
      <c r="E34" s="86"/>
      <c r="F34" s="86"/>
      <c r="G34" s="23"/>
      <c r="H34" s="67"/>
      <c r="I34" s="23"/>
      <c r="J34" s="24"/>
    </row>
    <row r="35" spans="1:10" x14ac:dyDescent="0.25">
      <c r="A35" s="23"/>
      <c r="B35" s="23"/>
      <c r="C35" s="23"/>
      <c r="D35" s="87"/>
      <c r="E35" s="26" t="s">
        <v>19</v>
      </c>
      <c r="F35" s="95">
        <f>SUM(F11:F34)</f>
        <v>0</v>
      </c>
      <c r="G35" s="66"/>
      <c r="H35" s="23"/>
      <c r="I35" s="23"/>
      <c r="J35" s="24"/>
    </row>
    <row r="36" spans="1:10" x14ac:dyDescent="0.25">
      <c r="A36" s="23"/>
      <c r="B36" s="23"/>
      <c r="C36" s="23"/>
      <c r="D36" s="23"/>
      <c r="E36" s="27"/>
      <c r="F36" s="73"/>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310" t="str">
        <f>IF(ISBLANK(Résultats!C4),"",Résultats!C4)</f>
        <v/>
      </c>
      <c r="C47" s="311"/>
      <c r="D47" s="312"/>
      <c r="E47" s="23"/>
      <c r="F47" s="301"/>
      <c r="G47" s="302"/>
      <c r="H47" s="303"/>
      <c r="I47" s="23"/>
      <c r="J47" s="24"/>
    </row>
    <row r="48" spans="1:10" x14ac:dyDescent="0.25">
      <c r="A48" s="22"/>
      <c r="B48" s="23"/>
      <c r="C48" s="23"/>
      <c r="D48" s="23"/>
      <c r="E48" s="23"/>
      <c r="F48" s="304"/>
      <c r="G48" s="305"/>
      <c r="H48" s="306"/>
      <c r="I48" s="23"/>
      <c r="J48" s="24"/>
    </row>
    <row r="49" spans="1:10" x14ac:dyDescent="0.25">
      <c r="A49" s="22"/>
      <c r="B49" s="23"/>
      <c r="C49" s="23"/>
      <c r="D49" s="23"/>
      <c r="E49" s="23"/>
      <c r="F49" s="304"/>
      <c r="G49" s="305"/>
      <c r="H49" s="306"/>
      <c r="I49" s="23"/>
      <c r="J49" s="24"/>
    </row>
    <row r="50" spans="1:10" x14ac:dyDescent="0.25">
      <c r="A50" s="22"/>
      <c r="B50" s="23"/>
      <c r="C50" s="23"/>
      <c r="D50" s="23"/>
      <c r="E50" s="23"/>
      <c r="F50" s="304"/>
      <c r="G50" s="305"/>
      <c r="H50" s="306"/>
      <c r="I50" s="23"/>
      <c r="J50" s="24"/>
    </row>
    <row r="51" spans="1:10" ht="15.75" thickBot="1" x14ac:dyDescent="0.3">
      <c r="A51" s="22"/>
      <c r="B51" s="23"/>
      <c r="C51" s="23"/>
      <c r="D51" s="23"/>
      <c r="E51" s="23"/>
      <c r="F51" s="307"/>
      <c r="G51" s="308"/>
      <c r="H51" s="309"/>
      <c r="I51" s="23"/>
      <c r="J51" s="24"/>
    </row>
    <row r="52" spans="1:10" ht="15.75" thickBot="1" x14ac:dyDescent="0.3">
      <c r="A52" s="57" t="s">
        <v>18</v>
      </c>
      <c r="B52" s="28"/>
      <c r="C52" s="28"/>
      <c r="D52" s="28"/>
      <c r="E52" s="28"/>
      <c r="F52" s="28"/>
      <c r="G52" s="28"/>
      <c r="H52" s="28"/>
      <c r="I52" s="28"/>
      <c r="J52" s="29"/>
    </row>
  </sheetData>
  <sheetProtection algorithmName="SHA-512" hashValue="uMpmHQSESTD5vN3H8nrhcdKxCwXqbJSAs6RynJ0QCMnFLyXdgYWuNpfJp47CC9S1Z8mlTMD4LzyePyAy3u81qQ==" saltValue="XhIQ8GgLPsyfnQvOblArl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B015-CE9C-4E29-967A-F0BD7DB30016}">
  <sheetPr codeName="Feuil23">
    <tabColor theme="4" tint="0.79998168889431442"/>
  </sheetPr>
  <dimension ref="A1:J52"/>
  <sheetViews>
    <sheetView zoomScaleNormal="100" workbookViewId="0">
      <selection activeCell="F18" sqref="F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33" t="s">
        <v>59</v>
      </c>
      <c r="B1" s="334"/>
      <c r="C1" s="334"/>
      <c r="D1" s="334"/>
      <c r="E1" s="334"/>
      <c r="F1" s="334"/>
      <c r="G1" s="334"/>
      <c r="H1" s="334"/>
      <c r="I1" s="334"/>
      <c r="J1" s="335"/>
    </row>
    <row r="2" spans="1:10" ht="15.75" thickBot="1" x14ac:dyDescent="0.3">
      <c r="A2" s="30" t="s">
        <v>0</v>
      </c>
      <c r="B2" s="316" t="str">
        <f>IF(ISBLANK(Résultats!A19),"",Résultats!A19)</f>
        <v/>
      </c>
      <c r="C2" s="320"/>
      <c r="D2" s="320"/>
      <c r="E2" s="320"/>
      <c r="F2" s="317"/>
      <c r="G2" s="31" t="s">
        <v>1</v>
      </c>
      <c r="H2" s="31"/>
      <c r="I2" s="316" t="str">
        <f>IF(ISBLANK(Résultats!D19),"",Résultats!D19)</f>
        <v/>
      </c>
      <c r="J2" s="317"/>
    </row>
    <row r="3" spans="1:10" ht="15.75" thickBot="1" x14ac:dyDescent="0.3">
      <c r="A3" s="30" t="s">
        <v>2</v>
      </c>
      <c r="B3" s="31"/>
      <c r="C3" s="316" t="str">
        <f>IF(ISBLANK(Résultats!G19),"",Résultats!G19)</f>
        <v/>
      </c>
      <c r="D3" s="320"/>
      <c r="E3" s="320"/>
      <c r="F3" s="317"/>
      <c r="G3" s="336" t="s">
        <v>17</v>
      </c>
      <c r="H3" s="337"/>
      <c r="I3" s="318" t="str">
        <f>IF(ISBLANK(Résultats!F19),"","moins de 21ans")</f>
        <v/>
      </c>
      <c r="J3" s="319"/>
    </row>
    <row r="4" spans="1:10" ht="15.75" thickBot="1" x14ac:dyDescent="0.3">
      <c r="A4" s="30" t="s">
        <v>4</v>
      </c>
      <c r="B4" s="31"/>
      <c r="C4" s="316" t="str">
        <f>IF(ISBLANK(Résultats!C2),"",(Résultats!C2))</f>
        <v/>
      </c>
      <c r="D4" s="320"/>
      <c r="E4" s="320"/>
      <c r="F4" s="317"/>
      <c r="G4" s="31" t="s">
        <v>9</v>
      </c>
      <c r="H4" s="31"/>
      <c r="I4" s="318" t="str">
        <f>IF(ISBLANK(Résultats!J2),"",Résultats!J2)</f>
        <v/>
      </c>
      <c r="J4" s="319"/>
    </row>
    <row r="5" spans="1:10" x14ac:dyDescent="0.25">
      <c r="A5" s="30" t="s">
        <v>39</v>
      </c>
      <c r="B5" s="31"/>
      <c r="C5" s="31"/>
      <c r="D5" s="31"/>
      <c r="E5" s="31"/>
      <c r="F5" s="31"/>
      <c r="G5" s="31"/>
      <c r="H5" s="31"/>
      <c r="I5" s="39"/>
      <c r="J5" s="32"/>
    </row>
    <row r="6" spans="1:10" ht="17.25" x14ac:dyDescent="0.25">
      <c r="A6" s="103" t="s">
        <v>41</v>
      </c>
      <c r="B6" s="31"/>
      <c r="C6" s="31"/>
      <c r="D6" s="31"/>
      <c r="E6" s="31"/>
      <c r="F6" s="31"/>
      <c r="G6" s="31"/>
      <c r="H6" s="31"/>
      <c r="I6" s="31"/>
      <c r="J6" s="32"/>
    </row>
    <row r="7" spans="1:10" ht="17.25" x14ac:dyDescent="0.25">
      <c r="A7" s="103" t="s">
        <v>65</v>
      </c>
      <c r="B7" s="31"/>
      <c r="C7" s="31"/>
      <c r="D7" s="31"/>
      <c r="E7" s="31"/>
      <c r="F7" s="31"/>
      <c r="G7" s="31"/>
      <c r="H7" s="31"/>
      <c r="I7" s="31"/>
      <c r="J7" s="32"/>
    </row>
    <row r="8" spans="1:10" ht="17.25" x14ac:dyDescent="0.25">
      <c r="A8" s="103" t="s">
        <v>67</v>
      </c>
      <c r="B8" s="31"/>
      <c r="C8" s="31"/>
      <c r="D8" s="31"/>
      <c r="E8" s="31"/>
      <c r="F8" s="31"/>
      <c r="G8" s="31"/>
      <c r="H8" s="31"/>
      <c r="I8" s="31"/>
      <c r="J8" s="32"/>
    </row>
    <row r="9" spans="1:10" ht="15.75" thickBot="1" x14ac:dyDescent="0.3">
      <c r="A9" s="30"/>
      <c r="B9" s="31"/>
      <c r="C9" s="31"/>
      <c r="D9" s="31"/>
      <c r="E9" s="31"/>
      <c r="F9" s="31"/>
      <c r="G9" s="31"/>
      <c r="H9" s="31"/>
      <c r="I9" s="31"/>
      <c r="J9" s="32"/>
    </row>
    <row r="10" spans="1:10" ht="45" x14ac:dyDescent="0.25">
      <c r="A10" s="31"/>
      <c r="B10" s="112" t="s">
        <v>47</v>
      </c>
      <c r="C10" s="113" t="s">
        <v>43</v>
      </c>
      <c r="D10" s="113" t="s">
        <v>44</v>
      </c>
      <c r="E10" s="113" t="s">
        <v>46</v>
      </c>
      <c r="F10" s="114" t="s">
        <v>24</v>
      </c>
      <c r="G10" s="108"/>
      <c r="H10" s="62"/>
      <c r="I10" s="31"/>
      <c r="J10" s="32"/>
    </row>
    <row r="11" spans="1:10" x14ac:dyDescent="0.25">
      <c r="A11" s="31"/>
      <c r="B11" s="33" t="s">
        <v>48</v>
      </c>
      <c r="C11" s="163">
        <f>ExerciceA!G$25</f>
        <v>0</v>
      </c>
      <c r="D11" s="173">
        <f>ExerciceA!K$25</f>
        <v>0</v>
      </c>
      <c r="E11" s="173">
        <f>ExerciceA!O$25</f>
        <v>0</v>
      </c>
      <c r="F11" s="174">
        <f>ExerciceA!S24</f>
        <v>0</v>
      </c>
      <c r="G11" s="31"/>
      <c r="H11" s="64"/>
      <c r="I11" s="31"/>
      <c r="J11" s="32"/>
    </row>
    <row r="12" spans="1:10" x14ac:dyDescent="0.25">
      <c r="A12" s="31"/>
      <c r="B12" s="33" t="s">
        <v>49</v>
      </c>
      <c r="C12" s="163">
        <f>ExerciceB!G$25</f>
        <v>0</v>
      </c>
      <c r="D12" s="173">
        <f>ExerciceB!K$25</f>
        <v>0</v>
      </c>
      <c r="E12" s="173">
        <f>ExerciceB!O$25</f>
        <v>0</v>
      </c>
      <c r="F12" s="174">
        <f>ExerciceB!S24</f>
        <v>0</v>
      </c>
      <c r="G12" s="31"/>
      <c r="H12" s="64"/>
      <c r="I12" s="31"/>
      <c r="J12" s="32"/>
    </row>
    <row r="13" spans="1:10" x14ac:dyDescent="0.25">
      <c r="A13" s="31"/>
      <c r="B13" s="33" t="s">
        <v>50</v>
      </c>
      <c r="C13" s="163">
        <f>ExerciceC!G$25</f>
        <v>0</v>
      </c>
      <c r="D13" s="173">
        <f>ExerciceC!K$25</f>
        <v>0</v>
      </c>
      <c r="E13" s="173">
        <f>ExerciceC!O$25</f>
        <v>0</v>
      </c>
      <c r="F13" s="174">
        <f>ExerciceC!S24</f>
        <v>0</v>
      </c>
      <c r="G13" s="31"/>
      <c r="H13" s="64"/>
      <c r="I13" s="31"/>
      <c r="J13" s="32"/>
    </row>
    <row r="14" spans="1:10" x14ac:dyDescent="0.25">
      <c r="A14" s="31"/>
      <c r="B14" s="33" t="s">
        <v>51</v>
      </c>
      <c r="C14" s="163">
        <f>ExerciceD!G$25</f>
        <v>0</v>
      </c>
      <c r="D14" s="173">
        <f>ExerciceD!K$25</f>
        <v>0</v>
      </c>
      <c r="E14" s="173">
        <f>ExerciceD!O$25</f>
        <v>0</v>
      </c>
      <c r="F14" s="174">
        <f>ExerciceD!S24</f>
        <v>0</v>
      </c>
      <c r="G14" s="31"/>
      <c r="H14" s="64"/>
      <c r="I14" s="31"/>
      <c r="J14" s="32"/>
    </row>
    <row r="15" spans="1:10" x14ac:dyDescent="0.25">
      <c r="A15" s="31"/>
      <c r="B15" s="33" t="s">
        <v>52</v>
      </c>
      <c r="C15" s="163">
        <f>ExerciceE!G$25</f>
        <v>0</v>
      </c>
      <c r="D15" s="173">
        <f>ExerciceE!K$25</f>
        <v>0</v>
      </c>
      <c r="E15" s="173">
        <f>ExerciceE!O$25</f>
        <v>0</v>
      </c>
      <c r="F15" s="174">
        <f>ExerciceE!S24</f>
        <v>0</v>
      </c>
      <c r="G15" s="31"/>
      <c r="H15" s="64"/>
      <c r="I15" s="31"/>
      <c r="J15" s="32"/>
    </row>
    <row r="16" spans="1:10" x14ac:dyDescent="0.25">
      <c r="A16" s="31"/>
      <c r="B16" s="33" t="s">
        <v>53</v>
      </c>
      <c r="C16" s="163">
        <f>ExerciceF!G$25</f>
        <v>0</v>
      </c>
      <c r="D16" s="173">
        <f>ExerciceF!K$25</f>
        <v>0</v>
      </c>
      <c r="E16" s="173">
        <f>ExerciceF!O$25</f>
        <v>0</v>
      </c>
      <c r="F16" s="174">
        <f>ExerciceF!S24</f>
        <v>0</v>
      </c>
      <c r="G16" s="31"/>
      <c r="H16" s="64"/>
      <c r="I16" s="31"/>
      <c r="J16" s="32"/>
    </row>
    <row r="17" spans="1:10" x14ac:dyDescent="0.25">
      <c r="A17" s="31"/>
      <c r="B17" s="33" t="s">
        <v>54</v>
      </c>
      <c r="C17" s="163">
        <f>ExerciceG!G$25</f>
        <v>0</v>
      </c>
      <c r="D17" s="173">
        <f>ExerciceG!J$25</f>
        <v>0</v>
      </c>
      <c r="E17" s="173">
        <f>ExerciceG!M$25</f>
        <v>0</v>
      </c>
      <c r="F17" s="174">
        <f>ExerciceG!P24</f>
        <v>0</v>
      </c>
      <c r="G17" s="31"/>
      <c r="H17" s="64"/>
      <c r="I17" s="31"/>
      <c r="J17" s="32"/>
    </row>
    <row r="18" spans="1:10" ht="15.75" thickBot="1" x14ac:dyDescent="0.3">
      <c r="A18" s="31"/>
      <c r="B18" s="115" t="s">
        <v>55</v>
      </c>
      <c r="C18" s="164">
        <f>ExerciceH!G$25</f>
        <v>0</v>
      </c>
      <c r="D18" s="175">
        <f>ExerciceH!L$25</f>
        <v>0</v>
      </c>
      <c r="E18" s="175">
        <f>ExerciceH!Q$25</f>
        <v>0</v>
      </c>
      <c r="F18" s="176">
        <f>ExerciceH!V24</f>
        <v>0</v>
      </c>
      <c r="G18" s="31"/>
      <c r="H18" s="64"/>
      <c r="I18" s="31"/>
      <c r="J18" s="32"/>
    </row>
    <row r="19" spans="1:10" x14ac:dyDescent="0.25">
      <c r="A19" s="31"/>
      <c r="B19" s="88"/>
      <c r="C19" s="31"/>
      <c r="D19" s="31"/>
      <c r="E19" s="31"/>
      <c r="F19" s="31"/>
      <c r="G19" s="31"/>
      <c r="H19" s="64"/>
      <c r="I19" s="31"/>
      <c r="J19" s="32"/>
    </row>
    <row r="20" spans="1:10" x14ac:dyDescent="0.25">
      <c r="A20" s="31"/>
      <c r="B20" s="88"/>
      <c r="C20" s="31"/>
      <c r="D20" s="31"/>
      <c r="E20" s="31"/>
      <c r="F20" s="31"/>
      <c r="G20" s="31"/>
      <c r="H20" s="64"/>
      <c r="I20" s="31"/>
      <c r="J20" s="32"/>
    </row>
    <row r="21" spans="1:10" x14ac:dyDescent="0.25">
      <c r="A21" s="31"/>
      <c r="B21" s="88"/>
      <c r="C21" s="31"/>
      <c r="D21" s="31"/>
      <c r="E21" s="31"/>
      <c r="F21" s="31"/>
      <c r="G21" s="31"/>
      <c r="H21" s="64"/>
      <c r="I21" s="31"/>
      <c r="J21" s="32"/>
    </row>
    <row r="22" spans="1:10" x14ac:dyDescent="0.25">
      <c r="A22" s="31"/>
      <c r="B22" s="88"/>
      <c r="C22" s="31"/>
      <c r="D22" s="31"/>
      <c r="E22" s="31"/>
      <c r="F22" s="31"/>
      <c r="G22" s="31"/>
      <c r="H22" s="64"/>
      <c r="I22" s="31"/>
      <c r="J22" s="32"/>
    </row>
    <row r="23" spans="1:10" x14ac:dyDescent="0.25">
      <c r="A23" s="31"/>
      <c r="B23" s="88"/>
      <c r="C23" s="31"/>
      <c r="D23" s="31"/>
      <c r="E23" s="31"/>
      <c r="F23" s="31"/>
      <c r="G23" s="31"/>
      <c r="H23" s="64"/>
      <c r="I23" s="31"/>
      <c r="J23" s="32"/>
    </row>
    <row r="24" spans="1:10" x14ac:dyDescent="0.25">
      <c r="A24" s="31"/>
      <c r="B24" s="88"/>
      <c r="C24" s="31"/>
      <c r="D24" s="31"/>
      <c r="E24" s="31"/>
      <c r="F24" s="31"/>
      <c r="G24" s="31"/>
      <c r="H24" s="64"/>
      <c r="I24" s="31"/>
      <c r="J24" s="32"/>
    </row>
    <row r="25" spans="1:10" x14ac:dyDescent="0.25">
      <c r="A25" s="31"/>
      <c r="B25" s="88"/>
      <c r="C25" s="31"/>
      <c r="D25" s="31"/>
      <c r="E25" s="31"/>
      <c r="F25" s="31"/>
      <c r="G25" s="31"/>
      <c r="H25" s="64"/>
      <c r="I25" s="31"/>
      <c r="J25" s="32"/>
    </row>
    <row r="26" spans="1:10" x14ac:dyDescent="0.25">
      <c r="A26" s="31"/>
      <c r="B26" s="88"/>
      <c r="C26" s="31"/>
      <c r="D26" s="31"/>
      <c r="E26" s="31"/>
      <c r="F26" s="31"/>
      <c r="G26" s="31"/>
      <c r="H26" s="64"/>
      <c r="I26" s="31"/>
      <c r="J26" s="32"/>
    </row>
    <row r="27" spans="1:10" x14ac:dyDescent="0.25">
      <c r="A27" s="31"/>
      <c r="B27" s="88"/>
      <c r="C27" s="31"/>
      <c r="D27" s="31"/>
      <c r="E27" s="31"/>
      <c r="F27" s="31"/>
      <c r="G27" s="31"/>
      <c r="H27" s="64"/>
      <c r="I27" s="31"/>
      <c r="J27" s="32"/>
    </row>
    <row r="28" spans="1:10" x14ac:dyDescent="0.25">
      <c r="A28" s="31"/>
      <c r="B28" s="88"/>
      <c r="C28" s="31"/>
      <c r="D28" s="31"/>
      <c r="E28" s="31"/>
      <c r="F28" s="31"/>
      <c r="G28" s="31"/>
      <c r="H28" s="64"/>
      <c r="I28" s="31"/>
      <c r="J28" s="32"/>
    </row>
    <row r="29" spans="1:10" x14ac:dyDescent="0.25">
      <c r="A29" s="31"/>
      <c r="B29" s="88"/>
      <c r="C29" s="31"/>
      <c r="D29" s="31"/>
      <c r="E29" s="31"/>
      <c r="F29" s="31"/>
      <c r="G29" s="31"/>
      <c r="H29" s="64"/>
      <c r="I29" s="31"/>
      <c r="J29" s="32"/>
    </row>
    <row r="30" spans="1:10" x14ac:dyDescent="0.25">
      <c r="A30" s="31"/>
      <c r="B30" s="88"/>
      <c r="C30" s="31"/>
      <c r="D30" s="31"/>
      <c r="E30" s="31"/>
      <c r="F30" s="31"/>
      <c r="G30" s="31"/>
      <c r="H30" s="64"/>
      <c r="I30" s="31"/>
      <c r="J30" s="32"/>
    </row>
    <row r="31" spans="1:10" x14ac:dyDescent="0.25">
      <c r="A31" s="31"/>
      <c r="B31" s="88"/>
      <c r="C31" s="31"/>
      <c r="D31" s="31"/>
      <c r="E31" s="31"/>
      <c r="F31" s="31"/>
      <c r="G31" s="31"/>
      <c r="H31" s="64"/>
      <c r="I31" s="31"/>
      <c r="J31" s="32"/>
    </row>
    <row r="32" spans="1:10" x14ac:dyDescent="0.25">
      <c r="A32" s="31"/>
      <c r="B32" s="88"/>
      <c r="C32" s="31"/>
      <c r="D32" s="31"/>
      <c r="E32" s="31"/>
      <c r="F32" s="31"/>
      <c r="G32" s="31"/>
      <c r="H32" s="64"/>
      <c r="I32" s="31"/>
      <c r="J32" s="32"/>
    </row>
    <row r="33" spans="1:10" x14ac:dyDescent="0.25">
      <c r="A33" s="31"/>
      <c r="B33" s="88"/>
      <c r="C33" s="31"/>
      <c r="D33" s="31"/>
      <c r="E33" s="31"/>
      <c r="F33" s="31"/>
      <c r="G33" s="31"/>
      <c r="H33" s="64"/>
      <c r="I33" s="31"/>
      <c r="J33" s="32"/>
    </row>
    <row r="34" spans="1:10" x14ac:dyDescent="0.25">
      <c r="A34" s="31"/>
      <c r="B34" s="88"/>
      <c r="C34" s="31"/>
      <c r="D34" s="31"/>
      <c r="E34" s="89"/>
      <c r="F34" s="89"/>
      <c r="G34" s="31"/>
      <c r="H34" s="64"/>
      <c r="I34" s="31"/>
      <c r="J34" s="32"/>
    </row>
    <row r="35" spans="1:10" x14ac:dyDescent="0.25">
      <c r="A35" s="31"/>
      <c r="B35" s="31"/>
      <c r="C35" s="31"/>
      <c r="D35" s="90"/>
      <c r="E35" s="34" t="s">
        <v>19</v>
      </c>
      <c r="F35" s="97">
        <f>SUM(F11:F34)</f>
        <v>0</v>
      </c>
      <c r="G35" s="63"/>
      <c r="H35" s="31"/>
      <c r="I35" s="31"/>
      <c r="J35" s="32"/>
    </row>
    <row r="36" spans="1:10" x14ac:dyDescent="0.25">
      <c r="A36" s="31"/>
      <c r="B36" s="31"/>
      <c r="C36" s="31"/>
      <c r="D36" s="31"/>
      <c r="E36" s="35"/>
      <c r="F36" s="72"/>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310" t="str">
        <f>IF(ISBLANK(Résultats!C4),"",Résultats!C4)</f>
        <v/>
      </c>
      <c r="C47" s="311"/>
      <c r="D47" s="312"/>
      <c r="E47" s="31"/>
      <c r="F47" s="301"/>
      <c r="G47" s="302"/>
      <c r="H47" s="303"/>
      <c r="I47" s="31"/>
      <c r="J47" s="32"/>
    </row>
    <row r="48" spans="1:10" x14ac:dyDescent="0.25">
      <c r="A48" s="30"/>
      <c r="B48" s="31"/>
      <c r="C48" s="31"/>
      <c r="D48" s="31"/>
      <c r="E48" s="31"/>
      <c r="F48" s="304"/>
      <c r="G48" s="305"/>
      <c r="H48" s="306"/>
      <c r="I48" s="31"/>
      <c r="J48" s="32"/>
    </row>
    <row r="49" spans="1:10" x14ac:dyDescent="0.25">
      <c r="A49" s="30"/>
      <c r="B49" s="31"/>
      <c r="C49" s="31"/>
      <c r="D49" s="31"/>
      <c r="E49" s="31"/>
      <c r="F49" s="304"/>
      <c r="G49" s="305"/>
      <c r="H49" s="306"/>
      <c r="I49" s="31"/>
      <c r="J49" s="32"/>
    </row>
    <row r="50" spans="1:10" x14ac:dyDescent="0.25">
      <c r="A50" s="30"/>
      <c r="B50" s="31"/>
      <c r="C50" s="31"/>
      <c r="D50" s="31"/>
      <c r="E50" s="31"/>
      <c r="F50" s="304"/>
      <c r="G50" s="305"/>
      <c r="H50" s="306"/>
      <c r="I50" s="31"/>
      <c r="J50" s="32"/>
    </row>
    <row r="51" spans="1:10" ht="15.75" thickBot="1" x14ac:dyDescent="0.3">
      <c r="A51" s="30"/>
      <c r="B51" s="31"/>
      <c r="C51" s="31"/>
      <c r="D51" s="31"/>
      <c r="E51" s="31"/>
      <c r="F51" s="307"/>
      <c r="G51" s="308"/>
      <c r="H51" s="309"/>
      <c r="I51" s="31"/>
      <c r="J51" s="32"/>
    </row>
    <row r="52" spans="1:10" ht="15.75" thickBot="1" x14ac:dyDescent="0.3">
      <c r="A52" s="56" t="s">
        <v>18</v>
      </c>
      <c r="B52" s="36"/>
      <c r="C52" s="36"/>
      <c r="D52" s="36"/>
      <c r="E52" s="36"/>
      <c r="F52" s="36"/>
      <c r="G52" s="36"/>
      <c r="H52" s="36"/>
      <c r="I52" s="36"/>
      <c r="J52" s="37"/>
    </row>
  </sheetData>
  <sheetProtection algorithmName="SHA-512" hashValue="LQmmAu5K4CD7Q7HLPKqMLnmg3DjwfSygWKDnZWVQ0ZInLs2NvQPDIYOjFr5tNivRQZYBmKFFk7AK/rRuH5QVkg==" saltValue="0i3TH41CvalhSjJxjnX6b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3FE73-D36B-40E2-8ACF-0D464D39244B}">
  <sheetPr codeName="Feuil24"/>
  <dimension ref="A1:J52"/>
  <sheetViews>
    <sheetView workbookViewId="0">
      <selection activeCell="F18" sqref="F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13" t="s">
        <v>59</v>
      </c>
      <c r="B1" s="314"/>
      <c r="C1" s="314"/>
      <c r="D1" s="314"/>
      <c r="E1" s="314"/>
      <c r="F1" s="314"/>
      <c r="G1" s="314"/>
      <c r="H1" s="314"/>
      <c r="I1" s="314"/>
      <c r="J1" s="315"/>
    </row>
    <row r="2" spans="1:10" ht="15.75" thickBot="1" x14ac:dyDescent="0.3">
      <c r="A2" s="6" t="s">
        <v>0</v>
      </c>
      <c r="B2" s="316" t="str">
        <f>IF(ISBLANK(Résultats!A20),"",Résultats!A20)</f>
        <v/>
      </c>
      <c r="C2" s="320"/>
      <c r="D2" s="320"/>
      <c r="E2" s="320"/>
      <c r="F2" s="317"/>
      <c r="G2" s="7" t="s">
        <v>1</v>
      </c>
      <c r="H2" s="7"/>
      <c r="I2" s="316" t="str">
        <f>IF(ISBLANK(Résultats!D20),"",Résultats!D20)</f>
        <v/>
      </c>
      <c r="J2" s="317"/>
    </row>
    <row r="3" spans="1:10" ht="15.75" thickBot="1" x14ac:dyDescent="0.3">
      <c r="A3" s="6" t="s">
        <v>2</v>
      </c>
      <c r="B3" s="7"/>
      <c r="C3" s="316" t="str">
        <f>IF(ISBLANK(Résultats!G20),"",Résultats!G20)</f>
        <v/>
      </c>
      <c r="D3" s="320"/>
      <c r="E3" s="320"/>
      <c r="F3" s="317"/>
      <c r="G3" s="321" t="s">
        <v>17</v>
      </c>
      <c r="H3" s="322"/>
      <c r="I3" s="318" t="str">
        <f>IF(ISBLANK(Résultats!F20),"","moins de 21ans")</f>
        <v/>
      </c>
      <c r="J3" s="319"/>
    </row>
    <row r="4" spans="1:10" ht="15.75" thickBot="1" x14ac:dyDescent="0.3">
      <c r="A4" s="6" t="s">
        <v>4</v>
      </c>
      <c r="B4" s="7"/>
      <c r="C4" s="316" t="str">
        <f>IF(ISBLANK(Résultats!C2),"",(Résultats!C2))</f>
        <v/>
      </c>
      <c r="D4" s="320"/>
      <c r="E4" s="320"/>
      <c r="F4" s="317"/>
      <c r="G4" s="7" t="s">
        <v>9</v>
      </c>
      <c r="H4" s="7"/>
      <c r="I4" s="318" t="str">
        <f>IF(ISBLANK(Résultats!J2),"",Résultats!J2)</f>
        <v/>
      </c>
      <c r="J4" s="319"/>
    </row>
    <row r="5" spans="1:10" x14ac:dyDescent="0.25">
      <c r="A5" s="6" t="s">
        <v>39</v>
      </c>
      <c r="B5" s="7"/>
      <c r="C5" s="7"/>
      <c r="D5" s="7"/>
      <c r="E5" s="7"/>
      <c r="F5" s="7"/>
      <c r="G5" s="7"/>
      <c r="H5" s="7"/>
      <c r="I5" s="38"/>
      <c r="J5" s="8"/>
    </row>
    <row r="6" spans="1:10" ht="17.25" x14ac:dyDescent="0.25">
      <c r="A6" s="77" t="s">
        <v>41</v>
      </c>
      <c r="B6" s="7"/>
      <c r="C6" s="7"/>
      <c r="D6" s="7"/>
      <c r="E6" s="7"/>
      <c r="F6" s="7"/>
      <c r="G6" s="7"/>
      <c r="H6" s="7"/>
      <c r="I6" s="7"/>
      <c r="J6" s="8"/>
    </row>
    <row r="7" spans="1:10" ht="17.25" x14ac:dyDescent="0.25">
      <c r="A7" s="77" t="s">
        <v>65</v>
      </c>
      <c r="B7" s="7"/>
      <c r="C7" s="7"/>
      <c r="D7" s="7"/>
      <c r="E7" s="7"/>
      <c r="F7" s="7"/>
      <c r="G7" s="7"/>
      <c r="H7" s="7"/>
      <c r="I7" s="7"/>
      <c r="J7" s="8"/>
    </row>
    <row r="8" spans="1:10" ht="17.25" x14ac:dyDescent="0.25">
      <c r="A8" s="77" t="s">
        <v>67</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01" t="s">
        <v>47</v>
      </c>
      <c r="C10" s="102" t="s">
        <v>43</v>
      </c>
      <c r="D10" s="102" t="s">
        <v>44</v>
      </c>
      <c r="E10" s="102" t="s">
        <v>46</v>
      </c>
      <c r="F10" s="79" t="s">
        <v>24</v>
      </c>
      <c r="G10" s="78"/>
      <c r="H10" s="60"/>
      <c r="I10" s="7"/>
      <c r="J10" s="8"/>
    </row>
    <row r="11" spans="1:10" x14ac:dyDescent="0.25">
      <c r="A11" s="7"/>
      <c r="B11" s="9" t="s">
        <v>48</v>
      </c>
      <c r="C11" s="161">
        <f>ExerciceA!G$27</f>
        <v>0</v>
      </c>
      <c r="D11" s="169">
        <f>ExerciceA!K$27</f>
        <v>0</v>
      </c>
      <c r="E11" s="169">
        <f>ExerciceA!O$27</f>
        <v>0</v>
      </c>
      <c r="F11" s="170">
        <f>ExerciceA!S26</f>
        <v>0</v>
      </c>
      <c r="G11" s="7"/>
      <c r="H11" s="61"/>
      <c r="I11" s="7"/>
      <c r="J11" s="8"/>
    </row>
    <row r="12" spans="1:10" x14ac:dyDescent="0.25">
      <c r="A12" s="7"/>
      <c r="B12" s="9" t="s">
        <v>49</v>
      </c>
      <c r="C12" s="161">
        <f>ExerciceB!G$27</f>
        <v>0</v>
      </c>
      <c r="D12" s="169">
        <f>ExerciceB!K$27</f>
        <v>0</v>
      </c>
      <c r="E12" s="169">
        <f>ExerciceB!O$27</f>
        <v>0</v>
      </c>
      <c r="F12" s="170">
        <f>ExerciceB!S26</f>
        <v>0</v>
      </c>
      <c r="G12" s="7"/>
      <c r="H12" s="61"/>
      <c r="I12" s="7"/>
      <c r="J12" s="8"/>
    </row>
    <row r="13" spans="1:10" x14ac:dyDescent="0.25">
      <c r="A13" s="7"/>
      <c r="B13" s="9" t="s">
        <v>50</v>
      </c>
      <c r="C13" s="161">
        <f>ExerciceC!G$27</f>
        <v>0</v>
      </c>
      <c r="D13" s="169">
        <f>ExerciceC!K$27</f>
        <v>0</v>
      </c>
      <c r="E13" s="169">
        <f>ExerciceC!O$27</f>
        <v>0</v>
      </c>
      <c r="F13" s="170">
        <f>ExerciceC!S26</f>
        <v>0</v>
      </c>
      <c r="G13" s="7"/>
      <c r="H13" s="61"/>
      <c r="I13" s="7"/>
      <c r="J13" s="8"/>
    </row>
    <row r="14" spans="1:10" x14ac:dyDescent="0.25">
      <c r="A14" s="7"/>
      <c r="B14" s="9" t="s">
        <v>51</v>
      </c>
      <c r="C14" s="161">
        <f>ExerciceD!G$27</f>
        <v>0</v>
      </c>
      <c r="D14" s="169">
        <f>ExerciceD!K$27</f>
        <v>0</v>
      </c>
      <c r="E14" s="169">
        <f>ExerciceD!O$27</f>
        <v>0</v>
      </c>
      <c r="F14" s="170">
        <f>ExerciceD!S26</f>
        <v>0</v>
      </c>
      <c r="G14" s="7"/>
      <c r="H14" s="61"/>
      <c r="I14" s="7"/>
      <c r="J14" s="8"/>
    </row>
    <row r="15" spans="1:10" x14ac:dyDescent="0.25">
      <c r="A15" s="7"/>
      <c r="B15" s="9" t="s">
        <v>52</v>
      </c>
      <c r="C15" s="161">
        <f>ExerciceE!G$27</f>
        <v>0</v>
      </c>
      <c r="D15" s="169">
        <f>ExerciceE!K$27</f>
        <v>0</v>
      </c>
      <c r="E15" s="169">
        <f>ExerciceE!O$27</f>
        <v>0</v>
      </c>
      <c r="F15" s="170">
        <f>ExerciceE!S26</f>
        <v>0</v>
      </c>
      <c r="G15" s="7"/>
      <c r="H15" s="61"/>
      <c r="I15" s="7"/>
      <c r="J15" s="8"/>
    </row>
    <row r="16" spans="1:10" x14ac:dyDescent="0.25">
      <c r="A16" s="7"/>
      <c r="B16" s="9" t="s">
        <v>53</v>
      </c>
      <c r="C16" s="161">
        <f>ExerciceF!G$27</f>
        <v>0</v>
      </c>
      <c r="D16" s="169">
        <f>ExerciceF!K$27</f>
        <v>0</v>
      </c>
      <c r="E16" s="169">
        <f>ExerciceF!O$27</f>
        <v>0</v>
      </c>
      <c r="F16" s="170">
        <f>ExerciceF!S26</f>
        <v>0</v>
      </c>
      <c r="G16" s="7"/>
      <c r="H16" s="61"/>
      <c r="I16" s="7"/>
      <c r="J16" s="8"/>
    </row>
    <row r="17" spans="1:10" x14ac:dyDescent="0.25">
      <c r="A17" s="7"/>
      <c r="B17" s="9" t="s">
        <v>54</v>
      </c>
      <c r="C17" s="161">
        <f>ExerciceG!G$27</f>
        <v>0</v>
      </c>
      <c r="D17" s="169">
        <f>ExerciceG!J$27</f>
        <v>0</v>
      </c>
      <c r="E17" s="169">
        <f>ExerciceG!M$27</f>
        <v>0</v>
      </c>
      <c r="F17" s="170">
        <f>ExerciceG!P26</f>
        <v>0</v>
      </c>
      <c r="G17" s="7"/>
      <c r="H17" s="61"/>
      <c r="I17" s="7"/>
      <c r="J17" s="8"/>
    </row>
    <row r="18" spans="1:10" ht="15.75" thickBot="1" x14ac:dyDescent="0.3">
      <c r="A18" s="7"/>
      <c r="B18" s="111" t="s">
        <v>55</v>
      </c>
      <c r="C18" s="162">
        <f>ExerciceH!G$27</f>
        <v>0</v>
      </c>
      <c r="D18" s="171">
        <f>ExerciceH!L$27</f>
        <v>0</v>
      </c>
      <c r="E18" s="171">
        <f>ExerciceH!Q$27</f>
        <v>0</v>
      </c>
      <c r="F18" s="172">
        <f>ExerciceH!V26</f>
        <v>0</v>
      </c>
      <c r="G18" s="7"/>
      <c r="H18" s="61"/>
      <c r="I18" s="7"/>
      <c r="J18" s="8"/>
    </row>
    <row r="19" spans="1:10" x14ac:dyDescent="0.25">
      <c r="A19" s="7"/>
      <c r="B19" s="80"/>
      <c r="C19" s="7"/>
      <c r="D19" s="7"/>
      <c r="E19" s="7"/>
      <c r="F19" s="7"/>
      <c r="G19" s="7"/>
      <c r="H19" s="61"/>
      <c r="I19" s="7"/>
      <c r="J19" s="8"/>
    </row>
    <row r="20" spans="1:10" x14ac:dyDescent="0.25">
      <c r="A20" s="7"/>
      <c r="B20" s="80"/>
      <c r="C20" s="7"/>
      <c r="D20" s="7"/>
      <c r="E20" s="7"/>
      <c r="F20" s="7"/>
      <c r="G20" s="7"/>
      <c r="H20" s="61"/>
      <c r="I20" s="7"/>
      <c r="J20" s="8"/>
    </row>
    <row r="21" spans="1:10" x14ac:dyDescent="0.25">
      <c r="A21" s="7"/>
      <c r="B21" s="80"/>
      <c r="C21" s="7"/>
      <c r="D21" s="7"/>
      <c r="E21" s="7"/>
      <c r="F21" s="7"/>
      <c r="G21" s="7"/>
      <c r="H21" s="61"/>
      <c r="I21" s="7"/>
      <c r="J21" s="8"/>
    </row>
    <row r="22" spans="1:10" x14ac:dyDescent="0.25">
      <c r="A22" s="7"/>
      <c r="B22" s="80"/>
      <c r="C22" s="7"/>
      <c r="D22" s="7"/>
      <c r="E22" s="7"/>
      <c r="F22" s="7"/>
      <c r="G22" s="7"/>
      <c r="H22" s="61"/>
      <c r="I22" s="7"/>
      <c r="J22" s="8"/>
    </row>
    <row r="23" spans="1:10" x14ac:dyDescent="0.25">
      <c r="A23" s="7"/>
      <c r="B23" s="80"/>
      <c r="C23" s="7"/>
      <c r="D23" s="7"/>
      <c r="E23" s="7"/>
      <c r="F23" s="7"/>
      <c r="G23" s="7"/>
      <c r="H23" s="61"/>
      <c r="I23" s="7"/>
      <c r="J23" s="8"/>
    </row>
    <row r="24" spans="1:10" x14ac:dyDescent="0.25">
      <c r="A24" s="7"/>
      <c r="B24" s="80"/>
      <c r="C24" s="7"/>
      <c r="D24" s="7"/>
      <c r="E24" s="7"/>
      <c r="F24" s="7"/>
      <c r="G24" s="7"/>
      <c r="H24" s="61"/>
      <c r="I24" s="7"/>
      <c r="J24" s="8"/>
    </row>
    <row r="25" spans="1:10" x14ac:dyDescent="0.25">
      <c r="A25" s="7"/>
      <c r="B25" s="80"/>
      <c r="C25" s="7"/>
      <c r="D25" s="7"/>
      <c r="E25" s="7"/>
      <c r="F25" s="7"/>
      <c r="G25" s="7"/>
      <c r="H25" s="61"/>
      <c r="I25" s="7"/>
      <c r="J25" s="8"/>
    </row>
    <row r="26" spans="1:10" x14ac:dyDescent="0.25">
      <c r="A26" s="7"/>
      <c r="B26" s="80"/>
      <c r="C26" s="7"/>
      <c r="D26" s="7"/>
      <c r="E26" s="7"/>
      <c r="F26" s="7"/>
      <c r="G26" s="7"/>
      <c r="H26" s="61"/>
      <c r="I26" s="7"/>
      <c r="J26" s="8"/>
    </row>
    <row r="27" spans="1:10" x14ac:dyDescent="0.25">
      <c r="A27" s="7"/>
      <c r="B27" s="80"/>
      <c r="C27" s="7"/>
      <c r="D27" s="7"/>
      <c r="E27" s="7"/>
      <c r="F27" s="7"/>
      <c r="G27" s="7"/>
      <c r="H27" s="61"/>
      <c r="I27" s="7"/>
      <c r="J27" s="8"/>
    </row>
    <row r="28" spans="1:10" x14ac:dyDescent="0.25">
      <c r="A28" s="7"/>
      <c r="B28" s="80"/>
      <c r="C28" s="7"/>
      <c r="D28" s="7"/>
      <c r="E28" s="7"/>
      <c r="F28" s="7"/>
      <c r="G28" s="7"/>
      <c r="H28" s="61"/>
      <c r="I28" s="7"/>
      <c r="J28" s="8"/>
    </row>
    <row r="29" spans="1:10" x14ac:dyDescent="0.25">
      <c r="A29" s="7"/>
      <c r="B29" s="80"/>
      <c r="C29" s="7"/>
      <c r="D29" s="7"/>
      <c r="E29" s="7"/>
      <c r="F29" s="7"/>
      <c r="G29" s="7"/>
      <c r="H29" s="61"/>
      <c r="I29" s="7"/>
      <c r="J29" s="8"/>
    </row>
    <row r="30" spans="1:10" x14ac:dyDescent="0.25">
      <c r="A30" s="7"/>
      <c r="B30" s="80"/>
      <c r="C30" s="7"/>
      <c r="D30" s="7"/>
      <c r="E30" s="7"/>
      <c r="F30" s="7"/>
      <c r="G30" s="7"/>
      <c r="H30" s="61"/>
      <c r="I30" s="7"/>
      <c r="J30" s="8"/>
    </row>
    <row r="31" spans="1:10" x14ac:dyDescent="0.25">
      <c r="A31" s="7"/>
      <c r="B31" s="80"/>
      <c r="C31" s="7"/>
      <c r="D31" s="7"/>
      <c r="E31" s="7"/>
      <c r="F31" s="7"/>
      <c r="G31" s="7"/>
      <c r="H31" s="61"/>
      <c r="I31" s="7"/>
      <c r="J31" s="8"/>
    </row>
    <row r="32" spans="1:10" x14ac:dyDescent="0.25">
      <c r="A32" s="7"/>
      <c r="B32" s="80"/>
      <c r="C32" s="7"/>
      <c r="D32" s="7"/>
      <c r="E32" s="7"/>
      <c r="F32" s="7"/>
      <c r="G32" s="7"/>
      <c r="H32" s="61"/>
      <c r="I32" s="7"/>
      <c r="J32" s="8"/>
    </row>
    <row r="33" spans="1:10" x14ac:dyDescent="0.25">
      <c r="A33" s="7"/>
      <c r="B33" s="80"/>
      <c r="C33" s="7"/>
      <c r="D33" s="7"/>
      <c r="E33" s="7"/>
      <c r="F33" s="7"/>
      <c r="G33" s="7"/>
      <c r="H33" s="61"/>
      <c r="I33" s="7"/>
      <c r="J33" s="8"/>
    </row>
    <row r="34" spans="1:10" x14ac:dyDescent="0.25">
      <c r="A34" s="7"/>
      <c r="B34" s="80"/>
      <c r="C34" s="7"/>
      <c r="D34" s="7"/>
      <c r="E34" s="81"/>
      <c r="F34" s="81"/>
      <c r="G34" s="7"/>
      <c r="H34" s="61"/>
      <c r="I34" s="7"/>
      <c r="J34" s="8"/>
    </row>
    <row r="35" spans="1:10" x14ac:dyDescent="0.25">
      <c r="A35" s="7"/>
      <c r="B35" s="7"/>
      <c r="C35" s="7"/>
      <c r="D35" s="43"/>
      <c r="E35" s="10" t="s">
        <v>19</v>
      </c>
      <c r="F35" s="96">
        <f>SUM(F11:F34)</f>
        <v>0</v>
      </c>
      <c r="G35" s="42"/>
      <c r="H35" s="7"/>
      <c r="I35" s="7"/>
      <c r="J35" s="8"/>
    </row>
    <row r="36" spans="1:10" x14ac:dyDescent="0.25">
      <c r="A36" s="7"/>
      <c r="B36" s="7"/>
      <c r="C36" s="7"/>
      <c r="D36" s="7"/>
      <c r="E36" s="11"/>
      <c r="F36" s="7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310" t="str">
        <f>IF(ISBLANK(Résultats!C4),"",Résultats!C4)</f>
        <v/>
      </c>
      <c r="C47" s="311"/>
      <c r="D47" s="312"/>
      <c r="E47" s="7"/>
      <c r="F47" s="301"/>
      <c r="G47" s="302"/>
      <c r="H47" s="303"/>
      <c r="I47" s="7"/>
      <c r="J47" s="8"/>
    </row>
    <row r="48" spans="1:10" x14ac:dyDescent="0.25">
      <c r="A48" s="6"/>
      <c r="B48" s="7"/>
      <c r="C48" s="7"/>
      <c r="D48" s="7"/>
      <c r="E48" s="7"/>
      <c r="F48" s="304"/>
      <c r="G48" s="305"/>
      <c r="H48" s="306"/>
      <c r="I48" s="7"/>
      <c r="J48" s="8"/>
    </row>
    <row r="49" spans="1:10" x14ac:dyDescent="0.25">
      <c r="A49" s="6"/>
      <c r="B49" s="7"/>
      <c r="C49" s="7"/>
      <c r="D49" s="7"/>
      <c r="E49" s="7"/>
      <c r="F49" s="304"/>
      <c r="G49" s="305"/>
      <c r="H49" s="306"/>
      <c r="I49" s="7"/>
      <c r="J49" s="8"/>
    </row>
    <row r="50" spans="1:10" x14ac:dyDescent="0.25">
      <c r="A50" s="6"/>
      <c r="B50" s="7"/>
      <c r="C50" s="7"/>
      <c r="D50" s="7"/>
      <c r="E50" s="7"/>
      <c r="F50" s="304"/>
      <c r="G50" s="305"/>
      <c r="H50" s="306"/>
      <c r="I50" s="7"/>
      <c r="J50" s="8"/>
    </row>
    <row r="51" spans="1:10" ht="15.75" thickBot="1" x14ac:dyDescent="0.3">
      <c r="A51" s="6"/>
      <c r="B51" s="7"/>
      <c r="C51" s="7"/>
      <c r="D51" s="7"/>
      <c r="E51" s="7"/>
      <c r="F51" s="307"/>
      <c r="G51" s="308"/>
      <c r="H51" s="309"/>
      <c r="I51" s="7"/>
      <c r="J51" s="8"/>
    </row>
    <row r="52" spans="1:10" ht="15.75" thickBot="1" x14ac:dyDescent="0.3">
      <c r="A52" s="55" t="s">
        <v>18</v>
      </c>
      <c r="B52" s="12"/>
      <c r="C52" s="12"/>
      <c r="D52" s="12"/>
      <c r="E52" s="12"/>
      <c r="F52" s="12"/>
      <c r="G52" s="12"/>
      <c r="H52" s="12"/>
      <c r="I52" s="12"/>
      <c r="J52" s="13"/>
    </row>
  </sheetData>
  <sheetProtection algorithmName="SHA-512" hashValue="3R7KmMslg31s4IyIKkhccIhformrcWiMQHHyxHO+my0cGDwl5rHG6Lt8JT59cxKV8RFalwEZFl+8nqxhXzzalg==" saltValue="1YecSz/ME0ofQ2Cz6ea+p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A8F4-6AB4-46D6-8572-DA92D212350A}">
  <sheetPr codeName="Feuil25">
    <tabColor rgb="FFFFFF00"/>
  </sheetPr>
  <dimension ref="A1:J52"/>
  <sheetViews>
    <sheetView zoomScaleNormal="100" workbookViewId="0">
      <selection activeCell="G18" sqref="G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3" t="s">
        <v>59</v>
      </c>
      <c r="B1" s="324"/>
      <c r="C1" s="324"/>
      <c r="D1" s="324"/>
      <c r="E1" s="324"/>
      <c r="F1" s="324"/>
      <c r="G1" s="324"/>
      <c r="H1" s="324"/>
      <c r="I1" s="324"/>
      <c r="J1" s="325"/>
    </row>
    <row r="2" spans="1:10" ht="15.75" thickBot="1" x14ac:dyDescent="0.3">
      <c r="A2" s="14" t="s">
        <v>0</v>
      </c>
      <c r="B2" s="316" t="str">
        <f>IF(ISBLANK(Résultats!A21),"",Résultats!A21)</f>
        <v/>
      </c>
      <c r="C2" s="320"/>
      <c r="D2" s="320"/>
      <c r="E2" s="320"/>
      <c r="F2" s="317"/>
      <c r="G2" s="15" t="s">
        <v>1</v>
      </c>
      <c r="H2" s="15"/>
      <c r="I2" s="316" t="str">
        <f>IF(ISBLANK(Résultats!D21),"",Résultats!D21)</f>
        <v/>
      </c>
      <c r="J2" s="317"/>
    </row>
    <row r="3" spans="1:10" ht="15.75" thickBot="1" x14ac:dyDescent="0.3">
      <c r="A3" s="14" t="s">
        <v>2</v>
      </c>
      <c r="B3" s="15"/>
      <c r="C3" s="316" t="str">
        <f>IF(ISBLANK(Résultats!G21),"",Résultats!G21)</f>
        <v/>
      </c>
      <c r="D3" s="320"/>
      <c r="E3" s="320"/>
      <c r="F3" s="317"/>
      <c r="G3" s="326" t="s">
        <v>17</v>
      </c>
      <c r="H3" s="327"/>
      <c r="I3" s="318" t="str">
        <f>IF(ISBLANK(Résultats!F21),"","moins de 21ans")</f>
        <v/>
      </c>
      <c r="J3" s="319"/>
    </row>
    <row r="4" spans="1:10" ht="15.75" thickBot="1" x14ac:dyDescent="0.3">
      <c r="A4" s="14" t="s">
        <v>4</v>
      </c>
      <c r="B4" s="15"/>
      <c r="C4" s="316" t="str">
        <f>IF(ISBLANK(Résultats!C2),"",(Résultats!C2))</f>
        <v/>
      </c>
      <c r="D4" s="320"/>
      <c r="E4" s="320"/>
      <c r="F4" s="317"/>
      <c r="G4" s="15" t="s">
        <v>9</v>
      </c>
      <c r="H4" s="15"/>
      <c r="I4" s="318" t="str">
        <f>IF(ISBLANK(Résultats!J2),"",Résultats!J2)</f>
        <v/>
      </c>
      <c r="J4" s="319"/>
    </row>
    <row r="5" spans="1:10" x14ac:dyDescent="0.25">
      <c r="A5" s="14" t="s">
        <v>39</v>
      </c>
      <c r="B5" s="15"/>
      <c r="C5" s="15"/>
      <c r="D5" s="15"/>
      <c r="E5" s="15"/>
      <c r="F5" s="15"/>
      <c r="G5" s="15"/>
      <c r="H5" s="15"/>
      <c r="I5" s="41"/>
      <c r="J5" s="16"/>
    </row>
    <row r="6" spans="1:10" ht="17.25" x14ac:dyDescent="0.25">
      <c r="A6" s="106" t="s">
        <v>41</v>
      </c>
      <c r="B6" s="15"/>
      <c r="C6" s="15"/>
      <c r="D6" s="15"/>
      <c r="E6" s="15"/>
      <c r="F6" s="15"/>
      <c r="G6" s="15"/>
      <c r="H6" s="15"/>
      <c r="I6" s="15"/>
      <c r="J6" s="16"/>
    </row>
    <row r="7" spans="1:10" ht="17.25" x14ac:dyDescent="0.25">
      <c r="A7" s="106" t="s">
        <v>65</v>
      </c>
      <c r="B7" s="15"/>
      <c r="C7" s="15"/>
      <c r="D7" s="15"/>
      <c r="E7" s="15"/>
      <c r="F7" s="15"/>
      <c r="G7" s="15"/>
      <c r="H7" s="15"/>
      <c r="I7" s="15"/>
      <c r="J7" s="16"/>
    </row>
    <row r="8" spans="1:10" ht="17.25" x14ac:dyDescent="0.25">
      <c r="A8" s="106" t="s">
        <v>67</v>
      </c>
      <c r="B8" s="15"/>
      <c r="C8" s="15"/>
      <c r="D8" s="15"/>
      <c r="E8" s="15"/>
      <c r="F8" s="15"/>
      <c r="G8" s="15"/>
      <c r="H8" s="15"/>
      <c r="I8" s="15"/>
      <c r="J8" s="16"/>
    </row>
    <row r="9" spans="1:10" ht="15.75" thickBot="1" x14ac:dyDescent="0.3">
      <c r="A9" s="14"/>
      <c r="B9" s="15"/>
      <c r="C9" s="15"/>
      <c r="D9" s="15"/>
      <c r="E9" s="15"/>
      <c r="F9" s="15"/>
      <c r="G9" s="15"/>
      <c r="H9" s="15"/>
      <c r="I9" s="15"/>
      <c r="J9" s="16"/>
    </row>
    <row r="10" spans="1:10" ht="45" x14ac:dyDescent="0.25">
      <c r="A10" s="15"/>
      <c r="B10" s="124" t="s">
        <v>47</v>
      </c>
      <c r="C10" s="125" t="s">
        <v>43</v>
      </c>
      <c r="D10" s="125" t="s">
        <v>44</v>
      </c>
      <c r="E10" s="125" t="s">
        <v>46</v>
      </c>
      <c r="F10" s="122" t="s">
        <v>24</v>
      </c>
      <c r="G10" s="110"/>
      <c r="H10" s="68"/>
      <c r="I10" s="15"/>
      <c r="J10" s="16"/>
    </row>
    <row r="11" spans="1:10" x14ac:dyDescent="0.25">
      <c r="A11" s="15"/>
      <c r="B11" s="17" t="s">
        <v>48</v>
      </c>
      <c r="C11" s="167">
        <f>ExerciceA!G$29</f>
        <v>0</v>
      </c>
      <c r="D11" s="181">
        <f>ExerciceA!K$29</f>
        <v>0</v>
      </c>
      <c r="E11" s="181">
        <f>ExerciceA!O$29</f>
        <v>0</v>
      </c>
      <c r="F11" s="182">
        <f>ExerciceA!S28</f>
        <v>0</v>
      </c>
      <c r="G11" s="15"/>
      <c r="H11" s="70"/>
      <c r="I11" s="15"/>
      <c r="J11" s="16"/>
    </row>
    <row r="12" spans="1:10" x14ac:dyDescent="0.25">
      <c r="A12" s="15"/>
      <c r="B12" s="17" t="s">
        <v>49</v>
      </c>
      <c r="C12" s="167">
        <f>ExerciceB!G$29</f>
        <v>0</v>
      </c>
      <c r="D12" s="181">
        <f>ExerciceB!K$29</f>
        <v>0</v>
      </c>
      <c r="E12" s="181">
        <f>ExerciceB!O$29</f>
        <v>0</v>
      </c>
      <c r="F12" s="182">
        <f>ExerciceB!S28</f>
        <v>0</v>
      </c>
      <c r="G12" s="15"/>
      <c r="H12" s="70"/>
      <c r="I12" s="15"/>
      <c r="J12" s="16"/>
    </row>
    <row r="13" spans="1:10" x14ac:dyDescent="0.25">
      <c r="A13" s="15"/>
      <c r="B13" s="17" t="s">
        <v>50</v>
      </c>
      <c r="C13" s="167">
        <f>ExerciceC!G$29</f>
        <v>0</v>
      </c>
      <c r="D13" s="181">
        <f>ExerciceC!K$29</f>
        <v>0</v>
      </c>
      <c r="E13" s="181">
        <f>ExerciceC!O$29</f>
        <v>0</v>
      </c>
      <c r="F13" s="182">
        <f>ExerciceC!S28</f>
        <v>0</v>
      </c>
      <c r="G13" s="15"/>
      <c r="H13" s="70"/>
      <c r="I13" s="15"/>
      <c r="J13" s="16"/>
    </row>
    <row r="14" spans="1:10" x14ac:dyDescent="0.25">
      <c r="A14" s="15"/>
      <c r="B14" s="17" t="s">
        <v>51</v>
      </c>
      <c r="C14" s="167">
        <f>ExerciceD!G$29</f>
        <v>0</v>
      </c>
      <c r="D14" s="181">
        <f>ExerciceD!K$29</f>
        <v>0</v>
      </c>
      <c r="E14" s="181">
        <f>ExerciceD!O$29</f>
        <v>0</v>
      </c>
      <c r="F14" s="182">
        <f>ExerciceD!S28</f>
        <v>0</v>
      </c>
      <c r="G14" s="15"/>
      <c r="H14" s="70"/>
      <c r="I14" s="15"/>
      <c r="J14" s="16"/>
    </row>
    <row r="15" spans="1:10" x14ac:dyDescent="0.25">
      <c r="A15" s="15"/>
      <c r="B15" s="17" t="s">
        <v>52</v>
      </c>
      <c r="C15" s="167">
        <f>ExerciceE!G$29</f>
        <v>0</v>
      </c>
      <c r="D15" s="181">
        <f>ExerciceE!K$29</f>
        <v>0</v>
      </c>
      <c r="E15" s="181">
        <f>ExerciceE!O$29</f>
        <v>0</v>
      </c>
      <c r="F15" s="182">
        <f>ExerciceE!S28</f>
        <v>0</v>
      </c>
      <c r="G15" s="15"/>
      <c r="H15" s="70"/>
      <c r="I15" s="15"/>
      <c r="J15" s="16"/>
    </row>
    <row r="16" spans="1:10" x14ac:dyDescent="0.25">
      <c r="A16" s="15"/>
      <c r="B16" s="17" t="s">
        <v>53</v>
      </c>
      <c r="C16" s="167">
        <f>ExerciceF!G$29</f>
        <v>0</v>
      </c>
      <c r="D16" s="181">
        <f>ExerciceF!K$29</f>
        <v>0</v>
      </c>
      <c r="E16" s="181">
        <f>ExerciceF!O$29</f>
        <v>0</v>
      </c>
      <c r="F16" s="182">
        <f>ExerciceF!S28</f>
        <v>0</v>
      </c>
      <c r="G16" s="15"/>
      <c r="H16" s="70"/>
      <c r="I16" s="15"/>
      <c r="J16" s="16"/>
    </row>
    <row r="17" spans="1:10" x14ac:dyDescent="0.25">
      <c r="A17" s="15"/>
      <c r="B17" s="17" t="s">
        <v>54</v>
      </c>
      <c r="C17" s="167">
        <f>ExerciceG!G$29</f>
        <v>0</v>
      </c>
      <c r="D17" s="181">
        <f>ExerciceG!J$29</f>
        <v>0</v>
      </c>
      <c r="E17" s="181">
        <f>ExerciceG!M$29</f>
        <v>0</v>
      </c>
      <c r="F17" s="182">
        <f>ExerciceG!P28</f>
        <v>0</v>
      </c>
      <c r="G17" s="15"/>
      <c r="H17" s="70"/>
      <c r="I17" s="15"/>
      <c r="J17" s="16"/>
    </row>
    <row r="18" spans="1:10" ht="15.75" thickBot="1" x14ac:dyDescent="0.3">
      <c r="A18" s="15"/>
      <c r="B18" s="123" t="s">
        <v>55</v>
      </c>
      <c r="C18" s="168">
        <f>ExerciceH!G$29</f>
        <v>0</v>
      </c>
      <c r="D18" s="183">
        <f>ExerciceH!L$29</f>
        <v>0</v>
      </c>
      <c r="E18" s="183">
        <f>ExerciceH!Q$29</f>
        <v>0</v>
      </c>
      <c r="F18" s="184">
        <f>ExerciceH!V28</f>
        <v>0</v>
      </c>
      <c r="G18" s="15"/>
      <c r="H18" s="70"/>
      <c r="I18" s="15"/>
      <c r="J18" s="16"/>
    </row>
    <row r="19" spans="1:10" x14ac:dyDescent="0.25">
      <c r="A19" s="15"/>
      <c r="B19" s="82"/>
      <c r="C19" s="15"/>
      <c r="D19" s="15"/>
      <c r="E19" s="15"/>
      <c r="F19" s="15"/>
      <c r="G19" s="15"/>
      <c r="H19" s="70"/>
      <c r="I19" s="15"/>
      <c r="J19" s="16"/>
    </row>
    <row r="20" spans="1:10" x14ac:dyDescent="0.25">
      <c r="A20" s="15"/>
      <c r="B20" s="82"/>
      <c r="C20" s="15"/>
      <c r="D20" s="15"/>
      <c r="E20" s="15"/>
      <c r="F20" s="15"/>
      <c r="G20" s="15"/>
      <c r="H20" s="70"/>
      <c r="I20" s="15"/>
      <c r="J20" s="16"/>
    </row>
    <row r="21" spans="1:10" x14ac:dyDescent="0.25">
      <c r="A21" s="15"/>
      <c r="B21" s="82"/>
      <c r="C21" s="15"/>
      <c r="D21" s="15"/>
      <c r="E21" s="15"/>
      <c r="F21" s="15"/>
      <c r="G21" s="15"/>
      <c r="H21" s="70"/>
      <c r="I21" s="15"/>
      <c r="J21" s="16"/>
    </row>
    <row r="22" spans="1:10" x14ac:dyDescent="0.25">
      <c r="A22" s="15"/>
      <c r="B22" s="82"/>
      <c r="C22" s="15"/>
      <c r="D22" s="15"/>
      <c r="E22" s="15"/>
      <c r="F22" s="15"/>
      <c r="G22" s="15"/>
      <c r="H22" s="70"/>
      <c r="I22" s="15"/>
      <c r="J22" s="16"/>
    </row>
    <row r="23" spans="1:10" x14ac:dyDescent="0.25">
      <c r="A23" s="15"/>
      <c r="B23" s="82"/>
      <c r="C23" s="15"/>
      <c r="D23" s="15"/>
      <c r="E23" s="15"/>
      <c r="F23" s="15"/>
      <c r="G23" s="15"/>
      <c r="H23" s="70"/>
      <c r="I23" s="15"/>
      <c r="J23" s="16"/>
    </row>
    <row r="24" spans="1:10" x14ac:dyDescent="0.25">
      <c r="A24" s="15"/>
      <c r="B24" s="82"/>
      <c r="C24" s="15"/>
      <c r="D24" s="15"/>
      <c r="E24" s="15"/>
      <c r="F24" s="15"/>
      <c r="G24" s="15"/>
      <c r="H24" s="70"/>
      <c r="I24" s="15"/>
      <c r="J24" s="16"/>
    </row>
    <row r="25" spans="1:10" x14ac:dyDescent="0.25">
      <c r="A25" s="15"/>
      <c r="B25" s="82"/>
      <c r="C25" s="15"/>
      <c r="D25" s="15"/>
      <c r="E25" s="15"/>
      <c r="F25" s="15"/>
      <c r="G25" s="15"/>
      <c r="H25" s="70"/>
      <c r="I25" s="15"/>
      <c r="J25" s="16"/>
    </row>
    <row r="26" spans="1:10" x14ac:dyDescent="0.25">
      <c r="A26" s="15"/>
      <c r="B26" s="82"/>
      <c r="C26" s="15"/>
      <c r="D26" s="15"/>
      <c r="E26" s="15"/>
      <c r="F26" s="15"/>
      <c r="G26" s="15"/>
      <c r="H26" s="70"/>
      <c r="I26" s="15"/>
      <c r="J26" s="16"/>
    </row>
    <row r="27" spans="1:10" x14ac:dyDescent="0.25">
      <c r="A27" s="15"/>
      <c r="B27" s="82"/>
      <c r="C27" s="15"/>
      <c r="D27" s="15"/>
      <c r="E27" s="15"/>
      <c r="F27" s="15"/>
      <c r="G27" s="15"/>
      <c r="H27" s="70"/>
      <c r="I27" s="15"/>
      <c r="J27" s="16"/>
    </row>
    <row r="28" spans="1:10" x14ac:dyDescent="0.25">
      <c r="A28" s="15"/>
      <c r="B28" s="82"/>
      <c r="C28" s="15"/>
      <c r="D28" s="15"/>
      <c r="E28" s="15"/>
      <c r="F28" s="15"/>
      <c r="G28" s="15"/>
      <c r="H28" s="70"/>
      <c r="I28" s="15"/>
      <c r="J28" s="16"/>
    </row>
    <row r="29" spans="1:10" x14ac:dyDescent="0.25">
      <c r="A29" s="15"/>
      <c r="B29" s="82"/>
      <c r="C29" s="15"/>
      <c r="D29" s="15"/>
      <c r="E29" s="15"/>
      <c r="F29" s="15"/>
      <c r="G29" s="15"/>
      <c r="H29" s="70"/>
      <c r="I29" s="15"/>
      <c r="J29" s="16"/>
    </row>
    <row r="30" spans="1:10" x14ac:dyDescent="0.25">
      <c r="A30" s="15"/>
      <c r="B30" s="82"/>
      <c r="C30" s="15"/>
      <c r="D30" s="15"/>
      <c r="E30" s="15"/>
      <c r="F30" s="15"/>
      <c r="G30" s="15"/>
      <c r="H30" s="70"/>
      <c r="I30" s="15"/>
      <c r="J30" s="16"/>
    </row>
    <row r="31" spans="1:10" x14ac:dyDescent="0.25">
      <c r="A31" s="15"/>
      <c r="B31" s="82"/>
      <c r="C31" s="15"/>
      <c r="D31" s="15"/>
      <c r="E31" s="15"/>
      <c r="F31" s="15"/>
      <c r="G31" s="15"/>
      <c r="H31" s="70"/>
      <c r="I31" s="15"/>
      <c r="J31" s="16"/>
    </row>
    <row r="32" spans="1:10" x14ac:dyDescent="0.25">
      <c r="A32" s="15"/>
      <c r="B32" s="82"/>
      <c r="C32" s="15"/>
      <c r="D32" s="15"/>
      <c r="E32" s="15"/>
      <c r="F32" s="15"/>
      <c r="G32" s="15"/>
      <c r="H32" s="70"/>
      <c r="I32" s="15"/>
      <c r="J32" s="16"/>
    </row>
    <row r="33" spans="1:10" x14ac:dyDescent="0.25">
      <c r="A33" s="15"/>
      <c r="B33" s="82"/>
      <c r="C33" s="15"/>
      <c r="D33" s="15"/>
      <c r="E33" s="15"/>
      <c r="F33" s="15"/>
      <c r="G33" s="15"/>
      <c r="H33" s="70"/>
      <c r="I33" s="15"/>
      <c r="J33" s="16"/>
    </row>
    <row r="34" spans="1:10" x14ac:dyDescent="0.25">
      <c r="A34" s="15"/>
      <c r="B34" s="82"/>
      <c r="C34" s="15"/>
      <c r="D34" s="15"/>
      <c r="E34" s="83"/>
      <c r="F34" s="83"/>
      <c r="G34" s="15"/>
      <c r="H34" s="70"/>
      <c r="I34" s="15"/>
      <c r="J34" s="16"/>
    </row>
    <row r="35" spans="1:10" x14ac:dyDescent="0.25">
      <c r="A35" s="15"/>
      <c r="B35" s="15"/>
      <c r="C35" s="15"/>
      <c r="D35" s="84"/>
      <c r="E35" s="18" t="s">
        <v>19</v>
      </c>
      <c r="F35" s="98">
        <f>SUM(F11:F34)</f>
        <v>0</v>
      </c>
      <c r="G35" s="69"/>
      <c r="H35" s="15"/>
      <c r="I35" s="15"/>
      <c r="J35" s="16"/>
    </row>
    <row r="36" spans="1:10" x14ac:dyDescent="0.25">
      <c r="A36" s="15"/>
      <c r="B36" s="15"/>
      <c r="C36" s="15"/>
      <c r="D36" s="15"/>
      <c r="E36" s="19"/>
      <c r="F36" s="74"/>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310" t="str">
        <f>IF(ISBLANK(Résultats!C4),"",Résultats!C4)</f>
        <v/>
      </c>
      <c r="C47" s="311"/>
      <c r="D47" s="312"/>
      <c r="E47" s="15"/>
      <c r="F47" s="301"/>
      <c r="G47" s="302"/>
      <c r="H47" s="303"/>
      <c r="I47" s="15"/>
      <c r="J47" s="16"/>
    </row>
    <row r="48" spans="1:10" x14ac:dyDescent="0.25">
      <c r="A48" s="14"/>
      <c r="B48" s="15"/>
      <c r="C48" s="15"/>
      <c r="D48" s="15"/>
      <c r="E48" s="15"/>
      <c r="F48" s="304"/>
      <c r="G48" s="305"/>
      <c r="H48" s="306"/>
      <c r="I48" s="15"/>
      <c r="J48" s="16"/>
    </row>
    <row r="49" spans="1:10" x14ac:dyDescent="0.25">
      <c r="A49" s="14"/>
      <c r="B49" s="15"/>
      <c r="C49" s="15"/>
      <c r="D49" s="15"/>
      <c r="E49" s="15"/>
      <c r="F49" s="304"/>
      <c r="G49" s="305"/>
      <c r="H49" s="306"/>
      <c r="I49" s="15"/>
      <c r="J49" s="16"/>
    </row>
    <row r="50" spans="1:10" x14ac:dyDescent="0.25">
      <c r="A50" s="14"/>
      <c r="B50" s="15"/>
      <c r="C50" s="15"/>
      <c r="D50" s="15"/>
      <c r="E50" s="15"/>
      <c r="F50" s="304"/>
      <c r="G50" s="305"/>
      <c r="H50" s="306"/>
      <c r="I50" s="15"/>
      <c r="J50" s="16"/>
    </row>
    <row r="51" spans="1:10" ht="15.75" thickBot="1" x14ac:dyDescent="0.3">
      <c r="A51" s="14"/>
      <c r="B51" s="15"/>
      <c r="C51" s="15"/>
      <c r="D51" s="15"/>
      <c r="E51" s="15"/>
      <c r="F51" s="307"/>
      <c r="G51" s="308"/>
      <c r="H51" s="309"/>
      <c r="I51" s="15"/>
      <c r="J51" s="16"/>
    </row>
    <row r="52" spans="1:10" ht="15.75" thickBot="1" x14ac:dyDescent="0.3">
      <c r="A52" s="58" t="s">
        <v>18</v>
      </c>
      <c r="B52" s="20"/>
      <c r="C52" s="20"/>
      <c r="D52" s="20"/>
      <c r="E52" s="20"/>
      <c r="F52" s="20"/>
      <c r="G52" s="20"/>
      <c r="H52" s="20"/>
      <c r="I52" s="20"/>
      <c r="J52" s="21"/>
    </row>
  </sheetData>
  <sheetProtection algorithmName="SHA-512" hashValue="smpMISLY4C/KL59iDb1uAp7lxYlI20MKkzuTBsWWw6ZZ1LF5qoF7x1iq8S0MfYg1zTEJ5VLj+rqr1n/jSeoamg==" saltValue="7OqHE3+N4taiGN2kdbOJKQ=="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91FD-FA5B-4564-9419-70173E9CB101}">
  <sheetPr codeName="Feuil26">
    <tabColor theme="9" tint="0.79998168889431442"/>
  </sheetPr>
  <dimension ref="A1:J52"/>
  <sheetViews>
    <sheetView zoomScaleNormal="100"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8" t="s">
        <v>59</v>
      </c>
      <c r="B1" s="329"/>
      <c r="C1" s="329"/>
      <c r="D1" s="329"/>
      <c r="E1" s="329"/>
      <c r="F1" s="329"/>
      <c r="G1" s="329"/>
      <c r="H1" s="329"/>
      <c r="I1" s="329"/>
      <c r="J1" s="330"/>
    </row>
    <row r="2" spans="1:10" ht="15.75" thickBot="1" x14ac:dyDescent="0.3">
      <c r="A2" s="22" t="s">
        <v>0</v>
      </c>
      <c r="B2" s="316" t="str">
        <f>IF(ISBLANK(Résultats!A22),"",Résultats!A22)</f>
        <v/>
      </c>
      <c r="C2" s="320"/>
      <c r="D2" s="320"/>
      <c r="E2" s="320"/>
      <c r="F2" s="317"/>
      <c r="G2" s="23" t="s">
        <v>1</v>
      </c>
      <c r="H2" s="23"/>
      <c r="I2" s="316" t="str">
        <f>IF(ISBLANK(Résultats!D22),"",Résultats!D22)</f>
        <v/>
      </c>
      <c r="J2" s="317"/>
    </row>
    <row r="3" spans="1:10" ht="15.75" thickBot="1" x14ac:dyDescent="0.3">
      <c r="A3" s="22" t="s">
        <v>2</v>
      </c>
      <c r="B3" s="23"/>
      <c r="C3" s="316" t="str">
        <f>IF(ISBLANK(Résultats!G22),"",Résultats!G22)</f>
        <v/>
      </c>
      <c r="D3" s="320"/>
      <c r="E3" s="320"/>
      <c r="F3" s="317"/>
      <c r="G3" s="331" t="s">
        <v>17</v>
      </c>
      <c r="H3" s="332"/>
      <c r="I3" s="318" t="str">
        <f>IF(ISBLANK(Résultats!F22),"","moins de 21ans")</f>
        <v/>
      </c>
      <c r="J3" s="319"/>
    </row>
    <row r="4" spans="1:10" ht="15.75" thickBot="1" x14ac:dyDescent="0.3">
      <c r="A4" s="22" t="s">
        <v>4</v>
      </c>
      <c r="B4" s="23"/>
      <c r="C4" s="316" t="str">
        <f>IF(ISBLANK(Résultats!C2),"",(Résultats!C2))</f>
        <v/>
      </c>
      <c r="D4" s="320"/>
      <c r="E4" s="320"/>
      <c r="F4" s="317"/>
      <c r="G4" s="23" t="s">
        <v>9</v>
      </c>
      <c r="H4" s="23"/>
      <c r="I4" s="318" t="str">
        <f>IF(ISBLANK(Résultats!J2),"",Résultats!J2)</f>
        <v/>
      </c>
      <c r="J4" s="319"/>
    </row>
    <row r="5" spans="1:10" x14ac:dyDescent="0.25">
      <c r="A5" s="22" t="s">
        <v>57</v>
      </c>
      <c r="B5" s="23"/>
      <c r="C5" s="23"/>
      <c r="D5" s="23"/>
      <c r="E5" s="23"/>
      <c r="F5" s="23"/>
      <c r="G5" s="23"/>
      <c r="H5" s="23"/>
      <c r="I5" s="40"/>
      <c r="J5" s="24"/>
    </row>
    <row r="6" spans="1:10" ht="17.25" x14ac:dyDescent="0.25">
      <c r="A6" s="104" t="s">
        <v>41</v>
      </c>
      <c r="B6" s="23"/>
      <c r="C6" s="23"/>
      <c r="D6" s="23"/>
      <c r="E6" s="23"/>
      <c r="F6" s="23"/>
      <c r="G6" s="23"/>
      <c r="H6" s="23"/>
      <c r="I6" s="23"/>
      <c r="J6" s="24"/>
    </row>
    <row r="7" spans="1:10" ht="17.25" x14ac:dyDescent="0.25">
      <c r="A7" s="104" t="s">
        <v>65</v>
      </c>
      <c r="B7" s="23"/>
      <c r="C7" s="23"/>
      <c r="D7" s="23"/>
      <c r="E7" s="23"/>
      <c r="F7" s="23"/>
      <c r="G7" s="23"/>
      <c r="H7" s="23"/>
      <c r="I7" s="23"/>
      <c r="J7" s="24"/>
    </row>
    <row r="8" spans="1:10" ht="17.25" x14ac:dyDescent="0.25">
      <c r="A8" s="104" t="s">
        <v>67</v>
      </c>
      <c r="B8" s="23"/>
      <c r="C8" s="23"/>
      <c r="D8" s="23"/>
      <c r="E8" s="23"/>
      <c r="F8" s="23"/>
      <c r="G8" s="23"/>
      <c r="H8" s="23"/>
      <c r="I8" s="23"/>
      <c r="J8" s="24"/>
    </row>
    <row r="9" spans="1:10" ht="15.75" thickBot="1" x14ac:dyDescent="0.3">
      <c r="A9" s="22"/>
      <c r="B9" s="23"/>
      <c r="C9" s="23"/>
      <c r="D9" s="23"/>
      <c r="E9" s="23"/>
      <c r="F9" s="23"/>
      <c r="G9" s="23"/>
      <c r="H9" s="23"/>
      <c r="I9" s="23"/>
      <c r="J9" s="24"/>
    </row>
    <row r="10" spans="1:10" ht="45" x14ac:dyDescent="0.25">
      <c r="A10" s="23"/>
      <c r="B10" s="116" t="s">
        <v>47</v>
      </c>
      <c r="C10" s="117" t="s">
        <v>43</v>
      </c>
      <c r="D10" s="117" t="s">
        <v>44</v>
      </c>
      <c r="E10" s="117" t="s">
        <v>58</v>
      </c>
      <c r="F10" s="118" t="s">
        <v>24</v>
      </c>
      <c r="G10" s="109"/>
      <c r="H10" s="65"/>
      <c r="I10" s="23"/>
      <c r="J10" s="24"/>
    </row>
    <row r="11" spans="1:10" x14ac:dyDescent="0.25">
      <c r="A11" s="23"/>
      <c r="B11" s="25" t="s">
        <v>48</v>
      </c>
      <c r="C11" s="165">
        <f>ExerciceA!G$31</f>
        <v>0</v>
      </c>
      <c r="D11" s="177">
        <f>ExerciceA!K$31</f>
        <v>0</v>
      </c>
      <c r="E11" s="177">
        <f>ExerciceA!O$31</f>
        <v>0</v>
      </c>
      <c r="F11" s="178">
        <f>ExerciceA!S30</f>
        <v>0</v>
      </c>
      <c r="G11" s="23"/>
      <c r="H11" s="67"/>
      <c r="I11" s="23"/>
      <c r="J11" s="24"/>
    </row>
    <row r="12" spans="1:10" x14ac:dyDescent="0.25">
      <c r="A12" s="23"/>
      <c r="B12" s="25" t="s">
        <v>49</v>
      </c>
      <c r="C12" s="165">
        <f>ExerciceB!G$31</f>
        <v>0</v>
      </c>
      <c r="D12" s="177">
        <f>ExerciceB!K$31</f>
        <v>0</v>
      </c>
      <c r="E12" s="177">
        <f>ExerciceB!O$31</f>
        <v>0</v>
      </c>
      <c r="F12" s="178">
        <f>ExerciceB!S30</f>
        <v>0</v>
      </c>
      <c r="G12" s="23"/>
      <c r="H12" s="67"/>
      <c r="I12" s="23"/>
      <c r="J12" s="24"/>
    </row>
    <row r="13" spans="1:10" x14ac:dyDescent="0.25">
      <c r="A13" s="23"/>
      <c r="B13" s="25" t="s">
        <v>50</v>
      </c>
      <c r="C13" s="165">
        <f>ExerciceC!G$31</f>
        <v>0</v>
      </c>
      <c r="D13" s="177">
        <f>ExerciceC!K$31</f>
        <v>0</v>
      </c>
      <c r="E13" s="177">
        <f>ExerciceC!O$31</f>
        <v>0</v>
      </c>
      <c r="F13" s="178">
        <f>ExerciceC!S30</f>
        <v>0</v>
      </c>
      <c r="G13" s="23"/>
      <c r="H13" s="67"/>
      <c r="I13" s="23"/>
      <c r="J13" s="24"/>
    </row>
    <row r="14" spans="1:10" x14ac:dyDescent="0.25">
      <c r="A14" s="23"/>
      <c r="B14" s="25" t="s">
        <v>51</v>
      </c>
      <c r="C14" s="165">
        <f>ExerciceD!G$31</f>
        <v>0</v>
      </c>
      <c r="D14" s="177">
        <f>ExerciceD!K$31</f>
        <v>0</v>
      </c>
      <c r="E14" s="177">
        <f>ExerciceD!O$31</f>
        <v>0</v>
      </c>
      <c r="F14" s="178">
        <f>ExerciceD!S30</f>
        <v>0</v>
      </c>
      <c r="G14" s="23"/>
      <c r="H14" s="67"/>
      <c r="I14" s="23"/>
      <c r="J14" s="24"/>
    </row>
    <row r="15" spans="1:10" x14ac:dyDescent="0.25">
      <c r="A15" s="23"/>
      <c r="B15" s="25" t="s">
        <v>52</v>
      </c>
      <c r="C15" s="165">
        <f>ExerciceE!G$31</f>
        <v>0</v>
      </c>
      <c r="D15" s="177">
        <f>ExerciceE!K$31</f>
        <v>0</v>
      </c>
      <c r="E15" s="177">
        <f>ExerciceE!O$31</f>
        <v>0</v>
      </c>
      <c r="F15" s="178">
        <f>ExerciceE!S30</f>
        <v>0</v>
      </c>
      <c r="G15" s="23"/>
      <c r="H15" s="67"/>
      <c r="I15" s="23"/>
      <c r="J15" s="24"/>
    </row>
    <row r="16" spans="1:10" x14ac:dyDescent="0.25">
      <c r="A16" s="23"/>
      <c r="B16" s="25" t="s">
        <v>53</v>
      </c>
      <c r="C16" s="165">
        <f>ExerciceF!G$31</f>
        <v>0</v>
      </c>
      <c r="D16" s="177">
        <f>ExerciceF!K$31</f>
        <v>0</v>
      </c>
      <c r="E16" s="177">
        <f>ExerciceF!O$31</f>
        <v>0</v>
      </c>
      <c r="F16" s="178">
        <f>ExerciceF!S30</f>
        <v>0</v>
      </c>
      <c r="G16" s="23"/>
      <c r="H16" s="67"/>
      <c r="I16" s="23"/>
      <c r="J16" s="24"/>
    </row>
    <row r="17" spans="1:10" x14ac:dyDescent="0.25">
      <c r="A17" s="23"/>
      <c r="B17" s="25" t="s">
        <v>54</v>
      </c>
      <c r="C17" s="165">
        <f>ExerciceG!G$31</f>
        <v>0</v>
      </c>
      <c r="D17" s="177">
        <f>ExerciceG!J$31</f>
        <v>0</v>
      </c>
      <c r="E17" s="177">
        <f>ExerciceG!M$31</f>
        <v>0</v>
      </c>
      <c r="F17" s="178">
        <f>ExerciceG!P30</f>
        <v>0</v>
      </c>
      <c r="G17" s="23"/>
      <c r="H17" s="67"/>
      <c r="I17" s="23"/>
      <c r="J17" s="24"/>
    </row>
    <row r="18" spans="1:10" ht="15.75" thickBot="1" x14ac:dyDescent="0.3">
      <c r="A18" s="23"/>
      <c r="B18" s="119" t="s">
        <v>55</v>
      </c>
      <c r="C18" s="166">
        <f>ExerciceH!G$31</f>
        <v>0</v>
      </c>
      <c r="D18" s="179">
        <f>ExerciceH!L$31</f>
        <v>0</v>
      </c>
      <c r="E18" s="179">
        <f>ExerciceH!Q$31</f>
        <v>0</v>
      </c>
      <c r="F18" s="180">
        <f>ExerciceH!V30</f>
        <v>0</v>
      </c>
      <c r="G18" s="23"/>
      <c r="H18" s="67"/>
      <c r="I18" s="23"/>
      <c r="J18" s="24"/>
    </row>
    <row r="19" spans="1:10" x14ac:dyDescent="0.25">
      <c r="A19" s="23"/>
      <c r="B19" s="85"/>
      <c r="C19" s="23"/>
      <c r="D19" s="23"/>
      <c r="E19" s="23"/>
      <c r="F19" s="23"/>
      <c r="G19" s="23"/>
      <c r="H19" s="67"/>
      <c r="I19" s="23"/>
      <c r="J19" s="24"/>
    </row>
    <row r="20" spans="1:10" x14ac:dyDescent="0.25">
      <c r="A20" s="23"/>
      <c r="B20" s="85"/>
      <c r="C20" s="23"/>
      <c r="D20" s="23"/>
      <c r="E20" s="23"/>
      <c r="F20" s="23"/>
      <c r="G20" s="23"/>
      <c r="H20" s="67"/>
      <c r="I20" s="23"/>
      <c r="J20" s="24"/>
    </row>
    <row r="21" spans="1:10" x14ac:dyDescent="0.25">
      <c r="A21" s="23"/>
      <c r="B21" s="85"/>
      <c r="C21" s="23"/>
      <c r="D21" s="23"/>
      <c r="E21" s="23"/>
      <c r="F21" s="23"/>
      <c r="G21" s="23"/>
      <c r="H21" s="67"/>
      <c r="I21" s="23"/>
      <c r="J21" s="24"/>
    </row>
    <row r="22" spans="1:10" x14ac:dyDescent="0.25">
      <c r="A22" s="23"/>
      <c r="B22" s="85"/>
      <c r="C22" s="23"/>
      <c r="D22" s="23"/>
      <c r="E22" s="23"/>
      <c r="F22" s="23"/>
      <c r="G22" s="23"/>
      <c r="H22" s="67"/>
      <c r="I22" s="23"/>
      <c r="J22" s="24"/>
    </row>
    <row r="23" spans="1:10" x14ac:dyDescent="0.25">
      <c r="A23" s="23"/>
      <c r="B23" s="85"/>
      <c r="C23" s="23"/>
      <c r="D23" s="23"/>
      <c r="E23" s="23"/>
      <c r="F23" s="23"/>
      <c r="G23" s="23"/>
      <c r="H23" s="67"/>
      <c r="I23" s="23"/>
      <c r="J23" s="24"/>
    </row>
    <row r="24" spans="1:10" x14ac:dyDescent="0.25">
      <c r="A24" s="23"/>
      <c r="B24" s="85"/>
      <c r="C24" s="23"/>
      <c r="D24" s="23"/>
      <c r="E24" s="23"/>
      <c r="F24" s="23"/>
      <c r="G24" s="23"/>
      <c r="H24" s="67"/>
      <c r="I24" s="23"/>
      <c r="J24" s="24"/>
    </row>
    <row r="25" spans="1:10" x14ac:dyDescent="0.25">
      <c r="A25" s="23"/>
      <c r="B25" s="85"/>
      <c r="C25" s="23"/>
      <c r="D25" s="23"/>
      <c r="E25" s="23"/>
      <c r="F25" s="23"/>
      <c r="G25" s="23"/>
      <c r="H25" s="67"/>
      <c r="I25" s="23"/>
      <c r="J25" s="24"/>
    </row>
    <row r="26" spans="1:10" x14ac:dyDescent="0.25">
      <c r="A26" s="23"/>
      <c r="B26" s="85"/>
      <c r="C26" s="23"/>
      <c r="D26" s="23"/>
      <c r="E26" s="23"/>
      <c r="F26" s="23"/>
      <c r="G26" s="23"/>
      <c r="H26" s="67"/>
      <c r="I26" s="23"/>
      <c r="J26" s="24"/>
    </row>
    <row r="27" spans="1:10" x14ac:dyDescent="0.25">
      <c r="A27" s="23"/>
      <c r="B27" s="85"/>
      <c r="C27" s="23"/>
      <c r="D27" s="23"/>
      <c r="E27" s="23"/>
      <c r="F27" s="23"/>
      <c r="G27" s="23"/>
      <c r="H27" s="67"/>
      <c r="I27" s="23"/>
      <c r="J27" s="24"/>
    </row>
    <row r="28" spans="1:10" x14ac:dyDescent="0.25">
      <c r="A28" s="23"/>
      <c r="B28" s="85"/>
      <c r="C28" s="23"/>
      <c r="D28" s="23"/>
      <c r="E28" s="23"/>
      <c r="F28" s="23"/>
      <c r="G28" s="23"/>
      <c r="H28" s="67"/>
      <c r="I28" s="23"/>
      <c r="J28" s="24"/>
    </row>
    <row r="29" spans="1:10" x14ac:dyDescent="0.25">
      <c r="A29" s="23"/>
      <c r="B29" s="85"/>
      <c r="C29" s="23"/>
      <c r="D29" s="23"/>
      <c r="E29" s="23"/>
      <c r="F29" s="23"/>
      <c r="G29" s="23"/>
      <c r="H29" s="67"/>
      <c r="I29" s="23"/>
      <c r="J29" s="24"/>
    </row>
    <row r="30" spans="1:10" x14ac:dyDescent="0.25">
      <c r="A30" s="23"/>
      <c r="B30" s="85"/>
      <c r="C30" s="23"/>
      <c r="D30" s="23"/>
      <c r="E30" s="23"/>
      <c r="F30" s="23"/>
      <c r="G30" s="23"/>
      <c r="H30" s="67"/>
      <c r="I30" s="23"/>
      <c r="J30" s="24"/>
    </row>
    <row r="31" spans="1:10" x14ac:dyDescent="0.25">
      <c r="A31" s="23"/>
      <c r="B31" s="85"/>
      <c r="C31" s="23"/>
      <c r="D31" s="23"/>
      <c r="E31" s="23"/>
      <c r="F31" s="23"/>
      <c r="G31" s="23"/>
      <c r="H31" s="67"/>
      <c r="I31" s="23"/>
      <c r="J31" s="24"/>
    </row>
    <row r="32" spans="1:10" x14ac:dyDescent="0.25">
      <c r="A32" s="23"/>
      <c r="B32" s="85"/>
      <c r="C32" s="23"/>
      <c r="D32" s="23"/>
      <c r="E32" s="23"/>
      <c r="F32" s="23"/>
      <c r="G32" s="23"/>
      <c r="H32" s="67"/>
      <c r="I32" s="23"/>
      <c r="J32" s="24"/>
    </row>
    <row r="33" spans="1:10" x14ac:dyDescent="0.25">
      <c r="A33" s="23"/>
      <c r="B33" s="85"/>
      <c r="C33" s="23"/>
      <c r="D33" s="23"/>
      <c r="E33" s="23"/>
      <c r="F33" s="23"/>
      <c r="G33" s="23"/>
      <c r="H33" s="67"/>
      <c r="I33" s="23"/>
      <c r="J33" s="24"/>
    </row>
    <row r="34" spans="1:10" x14ac:dyDescent="0.25">
      <c r="A34" s="23"/>
      <c r="B34" s="85"/>
      <c r="C34" s="23"/>
      <c r="D34" s="23"/>
      <c r="E34" s="86"/>
      <c r="F34" s="86"/>
      <c r="G34" s="23"/>
      <c r="H34" s="67"/>
      <c r="I34" s="23"/>
      <c r="J34" s="24"/>
    </row>
    <row r="35" spans="1:10" x14ac:dyDescent="0.25">
      <c r="A35" s="23"/>
      <c r="B35" s="23"/>
      <c r="C35" s="23"/>
      <c r="D35" s="87"/>
      <c r="E35" s="26" t="s">
        <v>19</v>
      </c>
      <c r="F35" s="95">
        <f>SUM(F11:F34)</f>
        <v>0</v>
      </c>
      <c r="G35" s="66"/>
      <c r="H35" s="23"/>
      <c r="I35" s="23"/>
      <c r="J35" s="24"/>
    </row>
    <row r="36" spans="1:10" x14ac:dyDescent="0.25">
      <c r="A36" s="23"/>
      <c r="B36" s="23"/>
      <c r="C36" s="23"/>
      <c r="D36" s="23"/>
      <c r="E36" s="27"/>
      <c r="F36" s="73"/>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310" t="str">
        <f>IF(ISBLANK(Résultats!C4),"",Résultats!C4)</f>
        <v/>
      </c>
      <c r="C47" s="311"/>
      <c r="D47" s="312"/>
      <c r="E47" s="23"/>
      <c r="F47" s="301"/>
      <c r="G47" s="302"/>
      <c r="H47" s="303"/>
      <c r="I47" s="23"/>
      <c r="J47" s="24"/>
    </row>
    <row r="48" spans="1:10" x14ac:dyDescent="0.25">
      <c r="A48" s="22"/>
      <c r="B48" s="23"/>
      <c r="C48" s="23"/>
      <c r="D48" s="23"/>
      <c r="E48" s="23"/>
      <c r="F48" s="304"/>
      <c r="G48" s="305"/>
      <c r="H48" s="306"/>
      <c r="I48" s="23"/>
      <c r="J48" s="24"/>
    </row>
    <row r="49" spans="1:10" x14ac:dyDescent="0.25">
      <c r="A49" s="22"/>
      <c r="B49" s="23"/>
      <c r="C49" s="23"/>
      <c r="D49" s="23"/>
      <c r="E49" s="23"/>
      <c r="F49" s="304"/>
      <c r="G49" s="305"/>
      <c r="H49" s="306"/>
      <c r="I49" s="23"/>
      <c r="J49" s="24"/>
    </row>
    <row r="50" spans="1:10" x14ac:dyDescent="0.25">
      <c r="A50" s="22"/>
      <c r="B50" s="23"/>
      <c r="C50" s="23"/>
      <c r="D50" s="23"/>
      <c r="E50" s="23"/>
      <c r="F50" s="304"/>
      <c r="G50" s="305"/>
      <c r="H50" s="306"/>
      <c r="I50" s="23"/>
      <c r="J50" s="24"/>
    </row>
    <row r="51" spans="1:10" ht="15.75" thickBot="1" x14ac:dyDescent="0.3">
      <c r="A51" s="22"/>
      <c r="B51" s="23"/>
      <c r="C51" s="23"/>
      <c r="D51" s="23"/>
      <c r="E51" s="23"/>
      <c r="F51" s="307"/>
      <c r="G51" s="308"/>
      <c r="H51" s="309"/>
      <c r="I51" s="23"/>
      <c r="J51" s="24"/>
    </row>
    <row r="52" spans="1:10" ht="15.75" thickBot="1" x14ac:dyDescent="0.3">
      <c r="A52" s="57" t="s">
        <v>18</v>
      </c>
      <c r="B52" s="28"/>
      <c r="C52" s="28"/>
      <c r="D52" s="28"/>
      <c r="E52" s="28"/>
      <c r="F52" s="28"/>
      <c r="G52" s="28"/>
      <c r="H52" s="28"/>
      <c r="I52" s="28"/>
      <c r="J52" s="29"/>
    </row>
  </sheetData>
  <sheetProtection algorithmName="SHA-512" hashValue="xk5c9jRWTXOp3dUPW4q14RZx1eXpPi6chz8Urm6Tos8XlRzeToMwxbmL1/mK1s+C+rGT20UqfnssUtfwj8sgPg==" saltValue="qgDEVpnmGSVvwqwEnCqaR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CCB5-8E82-4520-91DB-E65C95AD70B4}">
  <sheetPr codeName="Feuil27">
    <tabColor theme="4" tint="0.79998168889431442"/>
  </sheetPr>
  <dimension ref="A1:J52"/>
  <sheetViews>
    <sheetView zoomScaleNormal="100"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33" t="s">
        <v>59</v>
      </c>
      <c r="B1" s="334"/>
      <c r="C1" s="334"/>
      <c r="D1" s="334"/>
      <c r="E1" s="334"/>
      <c r="F1" s="334"/>
      <c r="G1" s="334"/>
      <c r="H1" s="334"/>
      <c r="I1" s="334"/>
      <c r="J1" s="335"/>
    </row>
    <row r="2" spans="1:10" ht="15.75" thickBot="1" x14ac:dyDescent="0.3">
      <c r="A2" s="30" t="s">
        <v>0</v>
      </c>
      <c r="B2" s="316" t="str">
        <f>IF(ISBLANK(Résultats!A23),"",Résultats!A23)</f>
        <v/>
      </c>
      <c r="C2" s="320"/>
      <c r="D2" s="320"/>
      <c r="E2" s="320"/>
      <c r="F2" s="317"/>
      <c r="G2" s="31" t="s">
        <v>1</v>
      </c>
      <c r="H2" s="31"/>
      <c r="I2" s="316" t="str">
        <f>IF(ISBLANK(Résultats!D23),"",Résultats!D23)</f>
        <v/>
      </c>
      <c r="J2" s="317"/>
    </row>
    <row r="3" spans="1:10" ht="15.75" thickBot="1" x14ac:dyDescent="0.3">
      <c r="A3" s="30" t="s">
        <v>2</v>
      </c>
      <c r="B3" s="31"/>
      <c r="C3" s="316" t="str">
        <f>IF(ISBLANK(Résultats!G23),"",Résultats!G23)</f>
        <v/>
      </c>
      <c r="D3" s="320"/>
      <c r="E3" s="320"/>
      <c r="F3" s="317"/>
      <c r="G3" s="336" t="s">
        <v>17</v>
      </c>
      <c r="H3" s="337"/>
      <c r="I3" s="318" t="str">
        <f>IF(ISBLANK(Résultats!F23),"","moins de 21ans")</f>
        <v/>
      </c>
      <c r="J3" s="319"/>
    </row>
    <row r="4" spans="1:10" ht="15.75" thickBot="1" x14ac:dyDescent="0.3">
      <c r="A4" s="30" t="s">
        <v>4</v>
      </c>
      <c r="B4" s="31"/>
      <c r="C4" s="316" t="str">
        <f>IF(ISBLANK(Résultats!C2),"",(Résultats!C2))</f>
        <v/>
      </c>
      <c r="D4" s="320"/>
      <c r="E4" s="320"/>
      <c r="F4" s="317"/>
      <c r="G4" s="31" t="s">
        <v>9</v>
      </c>
      <c r="H4" s="31"/>
      <c r="I4" s="318" t="str">
        <f>IF(ISBLANK(Résultats!J2),"",Résultats!J2)</f>
        <v/>
      </c>
      <c r="J4" s="319"/>
    </row>
    <row r="5" spans="1:10" x14ac:dyDescent="0.25">
      <c r="A5" s="30" t="s">
        <v>39</v>
      </c>
      <c r="B5" s="31"/>
      <c r="C5" s="31"/>
      <c r="D5" s="31"/>
      <c r="E5" s="31"/>
      <c r="F5" s="31"/>
      <c r="G5" s="31"/>
      <c r="H5" s="31"/>
      <c r="I5" s="39"/>
      <c r="J5" s="32"/>
    </row>
    <row r="6" spans="1:10" ht="17.25" x14ac:dyDescent="0.25">
      <c r="A6" s="103" t="s">
        <v>41</v>
      </c>
      <c r="B6" s="31"/>
      <c r="C6" s="31"/>
      <c r="D6" s="31"/>
      <c r="E6" s="31"/>
      <c r="F6" s="31"/>
      <c r="G6" s="31"/>
      <c r="H6" s="31"/>
      <c r="I6" s="31"/>
      <c r="J6" s="32"/>
    </row>
    <row r="7" spans="1:10" ht="17.25" x14ac:dyDescent="0.25">
      <c r="A7" s="103" t="s">
        <v>65</v>
      </c>
      <c r="B7" s="31"/>
      <c r="C7" s="31"/>
      <c r="D7" s="31"/>
      <c r="E7" s="31"/>
      <c r="F7" s="31"/>
      <c r="G7" s="31"/>
      <c r="H7" s="31"/>
      <c r="I7" s="31"/>
      <c r="J7" s="32"/>
    </row>
    <row r="8" spans="1:10" ht="17.25" x14ac:dyDescent="0.25">
      <c r="A8" s="103" t="s">
        <v>67</v>
      </c>
      <c r="B8" s="31"/>
      <c r="C8" s="31"/>
      <c r="D8" s="31"/>
      <c r="E8" s="31"/>
      <c r="F8" s="31"/>
      <c r="G8" s="31"/>
      <c r="H8" s="31"/>
      <c r="I8" s="31"/>
      <c r="J8" s="32"/>
    </row>
    <row r="9" spans="1:10" ht="15.75" thickBot="1" x14ac:dyDescent="0.3">
      <c r="A9" s="30"/>
      <c r="B9" s="31"/>
      <c r="C9" s="31"/>
      <c r="D9" s="31"/>
      <c r="E9" s="31"/>
      <c r="F9" s="31"/>
      <c r="G9" s="31"/>
      <c r="H9" s="31"/>
      <c r="I9" s="31"/>
      <c r="J9" s="32"/>
    </row>
    <row r="10" spans="1:10" ht="45" x14ac:dyDescent="0.25">
      <c r="A10" s="31"/>
      <c r="B10" s="112" t="s">
        <v>47</v>
      </c>
      <c r="C10" s="113" t="s">
        <v>43</v>
      </c>
      <c r="D10" s="113" t="s">
        <v>44</v>
      </c>
      <c r="E10" s="113" t="s">
        <v>46</v>
      </c>
      <c r="F10" s="114" t="s">
        <v>24</v>
      </c>
      <c r="G10" s="108"/>
      <c r="H10" s="62"/>
      <c r="I10" s="31"/>
      <c r="J10" s="32"/>
    </row>
    <row r="11" spans="1:10" x14ac:dyDescent="0.25">
      <c r="A11" s="31"/>
      <c r="B11" s="33" t="s">
        <v>48</v>
      </c>
      <c r="C11" s="163">
        <f>ExerciceA!G$33</f>
        <v>0</v>
      </c>
      <c r="D11" s="173">
        <f>ExerciceA!K$33</f>
        <v>0</v>
      </c>
      <c r="E11" s="173">
        <f>ExerciceA!O$33</f>
        <v>0</v>
      </c>
      <c r="F11" s="174">
        <f>ExerciceA!S32</f>
        <v>0</v>
      </c>
      <c r="G11" s="31"/>
      <c r="H11" s="64"/>
      <c r="I11" s="31"/>
      <c r="J11" s="32"/>
    </row>
    <row r="12" spans="1:10" x14ac:dyDescent="0.25">
      <c r="A12" s="31"/>
      <c r="B12" s="33" t="s">
        <v>49</v>
      </c>
      <c r="C12" s="163">
        <f>ExerciceB!G$33</f>
        <v>0</v>
      </c>
      <c r="D12" s="173">
        <f>ExerciceB!K$33</f>
        <v>0</v>
      </c>
      <c r="E12" s="173">
        <f>ExerciceB!O$33</f>
        <v>0</v>
      </c>
      <c r="F12" s="174">
        <f>ExerciceB!S32</f>
        <v>0</v>
      </c>
      <c r="G12" s="31"/>
      <c r="H12" s="64"/>
      <c r="I12" s="31"/>
      <c r="J12" s="32"/>
    </row>
    <row r="13" spans="1:10" x14ac:dyDescent="0.25">
      <c r="A13" s="31"/>
      <c r="B13" s="33" t="s">
        <v>50</v>
      </c>
      <c r="C13" s="163">
        <f>ExerciceC!G$33</f>
        <v>0</v>
      </c>
      <c r="D13" s="173">
        <f>ExerciceC!K$33</f>
        <v>0</v>
      </c>
      <c r="E13" s="173">
        <f>ExerciceC!O$33</f>
        <v>0</v>
      </c>
      <c r="F13" s="174">
        <f>ExerciceC!S32</f>
        <v>0</v>
      </c>
      <c r="G13" s="31"/>
      <c r="H13" s="64"/>
      <c r="I13" s="31"/>
      <c r="J13" s="32"/>
    </row>
    <row r="14" spans="1:10" x14ac:dyDescent="0.25">
      <c r="A14" s="31"/>
      <c r="B14" s="33" t="s">
        <v>51</v>
      </c>
      <c r="C14" s="163">
        <f>ExerciceD!G$33</f>
        <v>0</v>
      </c>
      <c r="D14" s="173">
        <f>ExerciceD!K$33</f>
        <v>0</v>
      </c>
      <c r="E14" s="173">
        <f>ExerciceD!O$33</f>
        <v>0</v>
      </c>
      <c r="F14" s="174">
        <f>ExerciceD!S32</f>
        <v>0</v>
      </c>
      <c r="G14" s="31"/>
      <c r="H14" s="64"/>
      <c r="I14" s="31"/>
      <c r="J14" s="32"/>
    </row>
    <row r="15" spans="1:10" x14ac:dyDescent="0.25">
      <c r="A15" s="31"/>
      <c r="B15" s="33" t="s">
        <v>52</v>
      </c>
      <c r="C15" s="163">
        <f>ExerciceE!G$33</f>
        <v>0</v>
      </c>
      <c r="D15" s="173">
        <f>ExerciceE!K$33</f>
        <v>0</v>
      </c>
      <c r="E15" s="173">
        <f>ExerciceE!O$33</f>
        <v>0</v>
      </c>
      <c r="F15" s="174">
        <f>ExerciceE!S32</f>
        <v>0</v>
      </c>
      <c r="G15" s="31"/>
      <c r="H15" s="64"/>
      <c r="I15" s="31"/>
      <c r="J15" s="32"/>
    </row>
    <row r="16" spans="1:10" x14ac:dyDescent="0.25">
      <c r="A16" s="31"/>
      <c r="B16" s="33" t="s">
        <v>53</v>
      </c>
      <c r="C16" s="163">
        <f>ExerciceF!G$33</f>
        <v>0</v>
      </c>
      <c r="D16" s="173">
        <f>ExerciceF!K$33</f>
        <v>0</v>
      </c>
      <c r="E16" s="173">
        <f>ExerciceF!O$33</f>
        <v>0</v>
      </c>
      <c r="F16" s="174">
        <f>ExerciceF!S32</f>
        <v>0</v>
      </c>
      <c r="G16" s="31"/>
      <c r="H16" s="64"/>
      <c r="I16" s="31"/>
      <c r="J16" s="32"/>
    </row>
    <row r="17" spans="1:10" x14ac:dyDescent="0.25">
      <c r="A17" s="31"/>
      <c r="B17" s="33" t="s">
        <v>54</v>
      </c>
      <c r="C17" s="163">
        <f>ExerciceG!G$33</f>
        <v>0</v>
      </c>
      <c r="D17" s="173">
        <f>ExerciceG!J$33</f>
        <v>0</v>
      </c>
      <c r="E17" s="173">
        <f>ExerciceG!M$33</f>
        <v>0</v>
      </c>
      <c r="F17" s="174">
        <f>ExerciceG!P32</f>
        <v>0</v>
      </c>
      <c r="G17" s="31"/>
      <c r="H17" s="64"/>
      <c r="I17" s="31"/>
      <c r="J17" s="32"/>
    </row>
    <row r="18" spans="1:10" ht="15.75" thickBot="1" x14ac:dyDescent="0.3">
      <c r="A18" s="31"/>
      <c r="B18" s="115" t="s">
        <v>55</v>
      </c>
      <c r="C18" s="164">
        <f>ExerciceH!G$33</f>
        <v>0</v>
      </c>
      <c r="D18" s="175">
        <f>ExerciceH!L$33</f>
        <v>0</v>
      </c>
      <c r="E18" s="175">
        <f>ExerciceH!Q$33</f>
        <v>0</v>
      </c>
      <c r="F18" s="176">
        <f>ExerciceH!V32</f>
        <v>0</v>
      </c>
      <c r="G18" s="31"/>
      <c r="H18" s="64"/>
      <c r="I18" s="31"/>
      <c r="J18" s="32"/>
    </row>
    <row r="19" spans="1:10" x14ac:dyDescent="0.25">
      <c r="A19" s="31"/>
      <c r="B19" s="88"/>
      <c r="C19" s="31"/>
      <c r="D19" s="31"/>
      <c r="E19" s="31"/>
      <c r="F19" s="31"/>
      <c r="G19" s="31"/>
      <c r="H19" s="64"/>
      <c r="I19" s="31"/>
      <c r="J19" s="32"/>
    </row>
    <row r="20" spans="1:10" x14ac:dyDescent="0.25">
      <c r="A20" s="31"/>
      <c r="B20" s="88"/>
      <c r="C20" s="31"/>
      <c r="D20" s="31"/>
      <c r="E20" s="31"/>
      <c r="F20" s="31"/>
      <c r="G20" s="31"/>
      <c r="H20" s="64"/>
      <c r="I20" s="31"/>
      <c r="J20" s="32"/>
    </row>
    <row r="21" spans="1:10" x14ac:dyDescent="0.25">
      <c r="A21" s="31"/>
      <c r="B21" s="88"/>
      <c r="C21" s="31"/>
      <c r="D21" s="31"/>
      <c r="E21" s="31"/>
      <c r="F21" s="31"/>
      <c r="G21" s="31"/>
      <c r="H21" s="64"/>
      <c r="I21" s="31"/>
      <c r="J21" s="32"/>
    </row>
    <row r="22" spans="1:10" x14ac:dyDescent="0.25">
      <c r="A22" s="31"/>
      <c r="B22" s="88"/>
      <c r="C22" s="31"/>
      <c r="D22" s="31"/>
      <c r="E22" s="31"/>
      <c r="F22" s="31"/>
      <c r="G22" s="31"/>
      <c r="H22" s="64"/>
      <c r="I22" s="31"/>
      <c r="J22" s="32"/>
    </row>
    <row r="23" spans="1:10" x14ac:dyDescent="0.25">
      <c r="A23" s="31"/>
      <c r="B23" s="88"/>
      <c r="C23" s="31"/>
      <c r="D23" s="31"/>
      <c r="E23" s="31"/>
      <c r="F23" s="31"/>
      <c r="G23" s="31"/>
      <c r="H23" s="64"/>
      <c r="I23" s="31"/>
      <c r="J23" s="32"/>
    </row>
    <row r="24" spans="1:10" x14ac:dyDescent="0.25">
      <c r="A24" s="31"/>
      <c r="B24" s="88"/>
      <c r="C24" s="31"/>
      <c r="D24" s="31"/>
      <c r="E24" s="31"/>
      <c r="F24" s="31"/>
      <c r="G24" s="31"/>
      <c r="H24" s="64"/>
      <c r="I24" s="31"/>
      <c r="J24" s="32"/>
    </row>
    <row r="25" spans="1:10" x14ac:dyDescent="0.25">
      <c r="A25" s="31"/>
      <c r="B25" s="88"/>
      <c r="C25" s="31"/>
      <c r="D25" s="31"/>
      <c r="E25" s="31"/>
      <c r="F25" s="31"/>
      <c r="G25" s="31"/>
      <c r="H25" s="64"/>
      <c r="I25" s="31"/>
      <c r="J25" s="32"/>
    </row>
    <row r="26" spans="1:10" x14ac:dyDescent="0.25">
      <c r="A26" s="31"/>
      <c r="B26" s="88"/>
      <c r="C26" s="31"/>
      <c r="D26" s="31"/>
      <c r="E26" s="31"/>
      <c r="F26" s="31"/>
      <c r="G26" s="31"/>
      <c r="H26" s="64"/>
      <c r="I26" s="31"/>
      <c r="J26" s="32"/>
    </row>
    <row r="27" spans="1:10" x14ac:dyDescent="0.25">
      <c r="A27" s="31"/>
      <c r="B27" s="88"/>
      <c r="C27" s="31"/>
      <c r="D27" s="31"/>
      <c r="E27" s="31"/>
      <c r="F27" s="31"/>
      <c r="G27" s="31"/>
      <c r="H27" s="64"/>
      <c r="I27" s="31"/>
      <c r="J27" s="32"/>
    </row>
    <row r="28" spans="1:10" x14ac:dyDescent="0.25">
      <c r="A28" s="31"/>
      <c r="B28" s="88"/>
      <c r="C28" s="31"/>
      <c r="D28" s="31"/>
      <c r="E28" s="31"/>
      <c r="F28" s="31"/>
      <c r="G28" s="31"/>
      <c r="H28" s="64"/>
      <c r="I28" s="31"/>
      <c r="J28" s="32"/>
    </row>
    <row r="29" spans="1:10" x14ac:dyDescent="0.25">
      <c r="A29" s="31"/>
      <c r="B29" s="88"/>
      <c r="C29" s="31"/>
      <c r="D29" s="31"/>
      <c r="E29" s="31"/>
      <c r="F29" s="31"/>
      <c r="G29" s="31"/>
      <c r="H29" s="64"/>
      <c r="I29" s="31"/>
      <c r="J29" s="32"/>
    </row>
    <row r="30" spans="1:10" x14ac:dyDescent="0.25">
      <c r="A30" s="31"/>
      <c r="B30" s="88"/>
      <c r="C30" s="31"/>
      <c r="D30" s="31"/>
      <c r="E30" s="31"/>
      <c r="F30" s="31"/>
      <c r="G30" s="31"/>
      <c r="H30" s="64"/>
      <c r="I30" s="31"/>
      <c r="J30" s="32"/>
    </row>
    <row r="31" spans="1:10" x14ac:dyDescent="0.25">
      <c r="A31" s="31"/>
      <c r="B31" s="88"/>
      <c r="C31" s="31"/>
      <c r="D31" s="31"/>
      <c r="E31" s="31"/>
      <c r="F31" s="31"/>
      <c r="G31" s="31"/>
      <c r="H31" s="64"/>
      <c r="I31" s="31"/>
      <c r="J31" s="32"/>
    </row>
    <row r="32" spans="1:10" x14ac:dyDescent="0.25">
      <c r="A32" s="31"/>
      <c r="B32" s="88"/>
      <c r="C32" s="31"/>
      <c r="D32" s="31"/>
      <c r="E32" s="31"/>
      <c r="F32" s="31"/>
      <c r="G32" s="31"/>
      <c r="H32" s="64"/>
      <c r="I32" s="31"/>
      <c r="J32" s="32"/>
    </row>
    <row r="33" spans="1:10" x14ac:dyDescent="0.25">
      <c r="A33" s="31"/>
      <c r="B33" s="88"/>
      <c r="C33" s="31"/>
      <c r="D33" s="31"/>
      <c r="E33" s="31"/>
      <c r="F33" s="31"/>
      <c r="G33" s="31"/>
      <c r="H33" s="64"/>
      <c r="I33" s="31"/>
      <c r="J33" s="32"/>
    </row>
    <row r="34" spans="1:10" x14ac:dyDescent="0.25">
      <c r="A34" s="31"/>
      <c r="B34" s="88"/>
      <c r="C34" s="31"/>
      <c r="D34" s="31"/>
      <c r="E34" s="89"/>
      <c r="F34" s="89"/>
      <c r="G34" s="31"/>
      <c r="H34" s="64"/>
      <c r="I34" s="31"/>
      <c r="J34" s="32"/>
    </row>
    <row r="35" spans="1:10" x14ac:dyDescent="0.25">
      <c r="A35" s="31"/>
      <c r="B35" s="31"/>
      <c r="C35" s="31"/>
      <c r="D35" s="90"/>
      <c r="E35" s="34" t="s">
        <v>19</v>
      </c>
      <c r="F35" s="97">
        <f>SUM(F11:F34)</f>
        <v>0</v>
      </c>
      <c r="G35" s="63"/>
      <c r="H35" s="31"/>
      <c r="I35" s="31"/>
      <c r="J35" s="32"/>
    </row>
    <row r="36" spans="1:10" x14ac:dyDescent="0.25">
      <c r="A36" s="31"/>
      <c r="B36" s="31"/>
      <c r="C36" s="31"/>
      <c r="D36" s="31"/>
      <c r="E36" s="35"/>
      <c r="F36" s="72"/>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310" t="str">
        <f>IF(ISBLANK(Résultats!C4),"",Résultats!C4)</f>
        <v/>
      </c>
      <c r="C47" s="311"/>
      <c r="D47" s="312"/>
      <c r="E47" s="31"/>
      <c r="F47" s="301"/>
      <c r="G47" s="302"/>
      <c r="H47" s="303"/>
      <c r="I47" s="31"/>
      <c r="J47" s="32"/>
    </row>
    <row r="48" spans="1:10" x14ac:dyDescent="0.25">
      <c r="A48" s="30"/>
      <c r="B48" s="31"/>
      <c r="C48" s="31"/>
      <c r="D48" s="31"/>
      <c r="E48" s="31"/>
      <c r="F48" s="304"/>
      <c r="G48" s="305"/>
      <c r="H48" s="306"/>
      <c r="I48" s="31"/>
      <c r="J48" s="32"/>
    </row>
    <row r="49" spans="1:10" x14ac:dyDescent="0.25">
      <c r="A49" s="30"/>
      <c r="B49" s="31"/>
      <c r="C49" s="31"/>
      <c r="D49" s="31"/>
      <c r="E49" s="31"/>
      <c r="F49" s="304"/>
      <c r="G49" s="305"/>
      <c r="H49" s="306"/>
      <c r="I49" s="31"/>
      <c r="J49" s="32"/>
    </row>
    <row r="50" spans="1:10" x14ac:dyDescent="0.25">
      <c r="A50" s="30"/>
      <c r="B50" s="31"/>
      <c r="C50" s="31"/>
      <c r="D50" s="31"/>
      <c r="E50" s="31"/>
      <c r="F50" s="304"/>
      <c r="G50" s="305"/>
      <c r="H50" s="306"/>
      <c r="I50" s="31"/>
      <c r="J50" s="32"/>
    </row>
    <row r="51" spans="1:10" ht="15.75" thickBot="1" x14ac:dyDescent="0.3">
      <c r="A51" s="30"/>
      <c r="B51" s="31"/>
      <c r="C51" s="31"/>
      <c r="D51" s="31"/>
      <c r="E51" s="31"/>
      <c r="F51" s="307"/>
      <c r="G51" s="308"/>
      <c r="H51" s="309"/>
      <c r="I51" s="31"/>
      <c r="J51" s="32"/>
    </row>
    <row r="52" spans="1:10" ht="15.75" thickBot="1" x14ac:dyDescent="0.3">
      <c r="A52" s="56" t="s">
        <v>18</v>
      </c>
      <c r="B52" s="36"/>
      <c r="C52" s="36"/>
      <c r="D52" s="36"/>
      <c r="E52" s="36"/>
      <c r="F52" s="36"/>
      <c r="G52" s="36"/>
      <c r="H52" s="36"/>
      <c r="I52" s="36"/>
      <c r="J52" s="37"/>
    </row>
  </sheetData>
  <sheetProtection algorithmName="SHA-512" hashValue="hvvxTJQoiSdt0tBWBj44J5u6YWpNniipg8ZopOMuZuB6SZq9FkAGOdrc60Mzxm2aRmBSvjuD0tshsStXZTYqIA==" saltValue="Out/vSTYILaf3SYw8lNLB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AEDC-E673-4FF5-ABD0-FCF3B0E55553}">
  <sheetPr codeName="Feuil28">
    <tabColor theme="0"/>
  </sheetPr>
  <dimension ref="A1:J52"/>
  <sheetViews>
    <sheetView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13" t="s">
        <v>59</v>
      </c>
      <c r="B1" s="314"/>
      <c r="C1" s="314"/>
      <c r="D1" s="314"/>
      <c r="E1" s="314"/>
      <c r="F1" s="314"/>
      <c r="G1" s="314"/>
      <c r="H1" s="314"/>
      <c r="I1" s="314"/>
      <c r="J1" s="315"/>
    </row>
    <row r="2" spans="1:10" ht="15.75" thickBot="1" x14ac:dyDescent="0.3">
      <c r="A2" s="6" t="s">
        <v>0</v>
      </c>
      <c r="B2" s="316"/>
      <c r="C2" s="320"/>
      <c r="D2" s="320"/>
      <c r="E2" s="320"/>
      <c r="F2" s="317"/>
      <c r="G2" s="7" t="s">
        <v>1</v>
      </c>
      <c r="H2" s="7"/>
      <c r="I2" s="316" t="str">
        <f>IF(ISBLANK(Résultats!D24),"",Résultats!D24)</f>
        <v/>
      </c>
      <c r="J2" s="317"/>
    </row>
    <row r="3" spans="1:10" ht="15.75" thickBot="1" x14ac:dyDescent="0.3">
      <c r="A3" s="6" t="s">
        <v>2</v>
      </c>
      <c r="B3" s="7"/>
      <c r="C3" s="316" t="str">
        <f>IF(ISBLANK(Résultats!G24),"",Résultats!G24)</f>
        <v/>
      </c>
      <c r="D3" s="320"/>
      <c r="E3" s="320"/>
      <c r="F3" s="317"/>
      <c r="G3" s="321" t="s">
        <v>17</v>
      </c>
      <c r="H3" s="322"/>
      <c r="I3" s="318" t="str">
        <f>IF(ISBLANK(Résultats!F24),"","moins de 21ans")</f>
        <v/>
      </c>
      <c r="J3" s="319"/>
    </row>
    <row r="4" spans="1:10" ht="15.75" thickBot="1" x14ac:dyDescent="0.3">
      <c r="A4" s="6" t="s">
        <v>4</v>
      </c>
      <c r="B4" s="7"/>
      <c r="C4" s="316" t="str">
        <f>IF(ISBLANK(Résultats!C2),"",(Résultats!C2))</f>
        <v/>
      </c>
      <c r="D4" s="320"/>
      <c r="E4" s="320"/>
      <c r="F4" s="317"/>
      <c r="G4" s="7" t="s">
        <v>9</v>
      </c>
      <c r="H4" s="7"/>
      <c r="I4" s="318" t="str">
        <f>IF(ISBLANK(Résultats!J2),"",Résultats!J2)</f>
        <v/>
      </c>
      <c r="J4" s="319"/>
    </row>
    <row r="5" spans="1:10" x14ac:dyDescent="0.25">
      <c r="A5" s="6" t="s">
        <v>39</v>
      </c>
      <c r="B5" s="7"/>
      <c r="C5" s="7"/>
      <c r="D5" s="7"/>
      <c r="E5" s="7"/>
      <c r="F5" s="7"/>
      <c r="G5" s="7"/>
      <c r="H5" s="7"/>
      <c r="I5" s="38"/>
      <c r="J5" s="8"/>
    </row>
    <row r="6" spans="1:10" ht="17.25" x14ac:dyDescent="0.25">
      <c r="A6" s="77" t="s">
        <v>41</v>
      </c>
      <c r="B6" s="7"/>
      <c r="C6" s="7"/>
      <c r="D6" s="7"/>
      <c r="E6" s="7"/>
      <c r="F6" s="7"/>
      <c r="G6" s="7"/>
      <c r="H6" s="7"/>
      <c r="I6" s="7"/>
      <c r="J6" s="8"/>
    </row>
    <row r="7" spans="1:10" ht="17.25" x14ac:dyDescent="0.25">
      <c r="A7" s="77" t="s">
        <v>65</v>
      </c>
      <c r="B7" s="7"/>
      <c r="C7" s="7"/>
      <c r="D7" s="7"/>
      <c r="E7" s="7"/>
      <c r="F7" s="7"/>
      <c r="G7" s="7"/>
      <c r="H7" s="7"/>
      <c r="I7" s="7"/>
      <c r="J7" s="8"/>
    </row>
    <row r="8" spans="1:10" ht="17.25" x14ac:dyDescent="0.25">
      <c r="A8" s="77" t="s">
        <v>67</v>
      </c>
      <c r="B8" s="7"/>
      <c r="C8" s="7"/>
      <c r="D8" s="7"/>
      <c r="E8" s="7"/>
      <c r="F8" s="7"/>
      <c r="G8" s="7"/>
      <c r="H8" s="7"/>
      <c r="I8" s="7"/>
      <c r="J8" s="8"/>
    </row>
    <row r="9" spans="1:10" ht="15.75" thickBot="1" x14ac:dyDescent="0.3">
      <c r="A9" s="6"/>
      <c r="B9" s="7"/>
      <c r="C9" s="7"/>
      <c r="D9" s="7"/>
      <c r="E9" s="7"/>
      <c r="F9" s="7"/>
      <c r="G9" s="7"/>
      <c r="H9" s="7"/>
      <c r="I9" s="7"/>
      <c r="J9" s="8"/>
    </row>
    <row r="10" spans="1:10" ht="45" x14ac:dyDescent="0.25">
      <c r="A10" s="7"/>
      <c r="B10" s="101" t="s">
        <v>47</v>
      </c>
      <c r="C10" s="102" t="s">
        <v>43</v>
      </c>
      <c r="D10" s="102" t="s">
        <v>44</v>
      </c>
      <c r="E10" s="102" t="s">
        <v>46</v>
      </c>
      <c r="F10" s="79" t="s">
        <v>24</v>
      </c>
      <c r="G10" s="78"/>
      <c r="H10" s="60"/>
      <c r="I10" s="7"/>
      <c r="J10" s="8"/>
    </row>
    <row r="11" spans="1:10" x14ac:dyDescent="0.25">
      <c r="A11" s="7"/>
      <c r="B11" s="9" t="s">
        <v>48</v>
      </c>
      <c r="C11" s="161">
        <f>ExerciceA!G$35</f>
        <v>0</v>
      </c>
      <c r="D11" s="169">
        <f>ExerciceA!K$35</f>
        <v>0</v>
      </c>
      <c r="E11" s="169">
        <f>ExerciceA!O$35</f>
        <v>0</v>
      </c>
      <c r="F11" s="170">
        <f>ExerciceA!S34</f>
        <v>0</v>
      </c>
      <c r="G11" s="7"/>
      <c r="H11" s="61"/>
      <c r="I11" s="7"/>
      <c r="J11" s="8"/>
    </row>
    <row r="12" spans="1:10" x14ac:dyDescent="0.25">
      <c r="A12" s="7"/>
      <c r="B12" s="9" t="s">
        <v>49</v>
      </c>
      <c r="C12" s="161">
        <f>ExerciceB!G$35</f>
        <v>0</v>
      </c>
      <c r="D12" s="169">
        <f>ExerciceB!K$35</f>
        <v>0</v>
      </c>
      <c r="E12" s="169">
        <f>ExerciceB!O$35</f>
        <v>0</v>
      </c>
      <c r="F12" s="170">
        <f>ExerciceB!S34</f>
        <v>0</v>
      </c>
      <c r="G12" s="7"/>
      <c r="H12" s="61"/>
      <c r="I12" s="7"/>
      <c r="J12" s="8"/>
    </row>
    <row r="13" spans="1:10" x14ac:dyDescent="0.25">
      <c r="A13" s="7"/>
      <c r="B13" s="9" t="s">
        <v>50</v>
      </c>
      <c r="C13" s="161">
        <f>ExerciceC!G$35</f>
        <v>0</v>
      </c>
      <c r="D13" s="169">
        <f>ExerciceC!K$35</f>
        <v>0</v>
      </c>
      <c r="E13" s="169">
        <f>ExerciceC!O$35</f>
        <v>0</v>
      </c>
      <c r="F13" s="170">
        <f>ExerciceC!S34</f>
        <v>0</v>
      </c>
      <c r="G13" s="7"/>
      <c r="H13" s="61"/>
      <c r="I13" s="7"/>
      <c r="J13" s="8"/>
    </row>
    <row r="14" spans="1:10" x14ac:dyDescent="0.25">
      <c r="A14" s="7"/>
      <c r="B14" s="9" t="s">
        <v>51</v>
      </c>
      <c r="C14" s="161">
        <f>ExerciceD!G$35</f>
        <v>0</v>
      </c>
      <c r="D14" s="169">
        <f>ExerciceD!K$35</f>
        <v>0</v>
      </c>
      <c r="E14" s="169">
        <f>ExerciceD!O$35</f>
        <v>0</v>
      </c>
      <c r="F14" s="170">
        <f>ExerciceD!S34</f>
        <v>0</v>
      </c>
      <c r="G14" s="7"/>
      <c r="H14" s="61"/>
      <c r="I14" s="7"/>
      <c r="J14" s="8"/>
    </row>
    <row r="15" spans="1:10" x14ac:dyDescent="0.25">
      <c r="A15" s="7"/>
      <c r="B15" s="9" t="s">
        <v>52</v>
      </c>
      <c r="C15" s="161">
        <f>ExerciceE!G$35</f>
        <v>0</v>
      </c>
      <c r="D15" s="169">
        <f>ExerciceE!K$35</f>
        <v>0</v>
      </c>
      <c r="E15" s="169">
        <f>ExerciceE!O$35</f>
        <v>0</v>
      </c>
      <c r="F15" s="170">
        <f>ExerciceE!S34</f>
        <v>0</v>
      </c>
      <c r="G15" s="7"/>
      <c r="H15" s="61"/>
      <c r="I15" s="7"/>
      <c r="J15" s="8"/>
    </row>
    <row r="16" spans="1:10" x14ac:dyDescent="0.25">
      <c r="A16" s="7"/>
      <c r="B16" s="9" t="s">
        <v>53</v>
      </c>
      <c r="C16" s="161">
        <f>ExerciceF!G$35</f>
        <v>0</v>
      </c>
      <c r="D16" s="169">
        <f>ExerciceF!K$35</f>
        <v>0</v>
      </c>
      <c r="E16" s="169">
        <f>ExerciceF!O$35</f>
        <v>0</v>
      </c>
      <c r="F16" s="170">
        <f>ExerciceF!S34</f>
        <v>0</v>
      </c>
      <c r="G16" s="7"/>
      <c r="H16" s="61"/>
      <c r="I16" s="7"/>
      <c r="J16" s="8"/>
    </row>
    <row r="17" spans="1:10" x14ac:dyDescent="0.25">
      <c r="A17" s="7"/>
      <c r="B17" s="9" t="s">
        <v>54</v>
      </c>
      <c r="C17" s="161">
        <f>ExerciceG!G$35</f>
        <v>0</v>
      </c>
      <c r="D17" s="169">
        <f>ExerciceG!J$35</f>
        <v>0</v>
      </c>
      <c r="E17" s="169">
        <f>ExerciceG!M$35</f>
        <v>0</v>
      </c>
      <c r="F17" s="170">
        <f>ExerciceG!P34</f>
        <v>0</v>
      </c>
      <c r="G17" s="7"/>
      <c r="H17" s="61"/>
      <c r="I17" s="7"/>
      <c r="J17" s="8"/>
    </row>
    <row r="18" spans="1:10" ht="15.75" thickBot="1" x14ac:dyDescent="0.3">
      <c r="A18" s="7"/>
      <c r="B18" s="111" t="s">
        <v>55</v>
      </c>
      <c r="C18" s="162">
        <f>ExerciceH!G$35</f>
        <v>0</v>
      </c>
      <c r="D18" s="171">
        <f>ExerciceH!L$35</f>
        <v>0</v>
      </c>
      <c r="E18" s="171">
        <f>ExerciceH!Q$35</f>
        <v>0</v>
      </c>
      <c r="F18" s="172">
        <f>ExerciceH!V34</f>
        <v>0</v>
      </c>
      <c r="G18" s="7"/>
      <c r="H18" s="61"/>
      <c r="I18" s="7"/>
      <c r="J18" s="8"/>
    </row>
    <row r="19" spans="1:10" x14ac:dyDescent="0.25">
      <c r="A19" s="7"/>
      <c r="B19" s="80"/>
      <c r="C19" s="7"/>
      <c r="D19" s="7"/>
      <c r="E19" s="7"/>
      <c r="F19" s="7"/>
      <c r="G19" s="7"/>
      <c r="H19" s="61"/>
      <c r="I19" s="7"/>
      <c r="J19" s="8"/>
    </row>
    <row r="20" spans="1:10" x14ac:dyDescent="0.25">
      <c r="A20" s="7"/>
      <c r="B20" s="80"/>
      <c r="C20" s="7"/>
      <c r="D20" s="7"/>
      <c r="E20" s="7"/>
      <c r="F20" s="7"/>
      <c r="G20" s="7"/>
      <c r="H20" s="61"/>
      <c r="I20" s="7"/>
      <c r="J20" s="8"/>
    </row>
    <row r="21" spans="1:10" x14ac:dyDescent="0.25">
      <c r="A21" s="7"/>
      <c r="B21" s="80"/>
      <c r="C21" s="7"/>
      <c r="D21" s="7"/>
      <c r="E21" s="7"/>
      <c r="F21" s="7"/>
      <c r="G21" s="7"/>
      <c r="H21" s="61"/>
      <c r="I21" s="7"/>
      <c r="J21" s="8"/>
    </row>
    <row r="22" spans="1:10" x14ac:dyDescent="0.25">
      <c r="A22" s="7"/>
      <c r="B22" s="80"/>
      <c r="C22" s="7"/>
      <c r="D22" s="7"/>
      <c r="E22" s="7"/>
      <c r="F22" s="7"/>
      <c r="G22" s="7"/>
      <c r="H22" s="61"/>
      <c r="I22" s="7"/>
      <c r="J22" s="8"/>
    </row>
    <row r="23" spans="1:10" x14ac:dyDescent="0.25">
      <c r="A23" s="7"/>
      <c r="B23" s="80"/>
      <c r="C23" s="7"/>
      <c r="D23" s="7"/>
      <c r="E23" s="7"/>
      <c r="F23" s="7"/>
      <c r="G23" s="7"/>
      <c r="H23" s="61"/>
      <c r="I23" s="7"/>
      <c r="J23" s="8"/>
    </row>
    <row r="24" spans="1:10" x14ac:dyDescent="0.25">
      <c r="A24" s="7"/>
      <c r="B24" s="80"/>
      <c r="C24" s="7"/>
      <c r="D24" s="7"/>
      <c r="E24" s="7"/>
      <c r="F24" s="7"/>
      <c r="G24" s="7"/>
      <c r="H24" s="61"/>
      <c r="I24" s="7"/>
      <c r="J24" s="8"/>
    </row>
    <row r="25" spans="1:10" x14ac:dyDescent="0.25">
      <c r="A25" s="7"/>
      <c r="B25" s="80"/>
      <c r="C25" s="7"/>
      <c r="D25" s="7"/>
      <c r="E25" s="7"/>
      <c r="F25" s="7"/>
      <c r="G25" s="7"/>
      <c r="H25" s="61"/>
      <c r="I25" s="7"/>
      <c r="J25" s="8"/>
    </row>
    <row r="26" spans="1:10" x14ac:dyDescent="0.25">
      <c r="A26" s="7"/>
      <c r="B26" s="80"/>
      <c r="C26" s="7"/>
      <c r="D26" s="7"/>
      <c r="E26" s="7"/>
      <c r="F26" s="7"/>
      <c r="G26" s="7"/>
      <c r="H26" s="61"/>
      <c r="I26" s="7"/>
      <c r="J26" s="8"/>
    </row>
    <row r="27" spans="1:10" x14ac:dyDescent="0.25">
      <c r="A27" s="7"/>
      <c r="B27" s="80"/>
      <c r="C27" s="7"/>
      <c r="D27" s="7"/>
      <c r="E27" s="7"/>
      <c r="F27" s="7"/>
      <c r="G27" s="7"/>
      <c r="H27" s="61"/>
      <c r="I27" s="7"/>
      <c r="J27" s="8"/>
    </row>
    <row r="28" spans="1:10" x14ac:dyDescent="0.25">
      <c r="A28" s="7"/>
      <c r="B28" s="80"/>
      <c r="C28" s="7"/>
      <c r="D28" s="7"/>
      <c r="E28" s="7"/>
      <c r="F28" s="7"/>
      <c r="G28" s="7"/>
      <c r="H28" s="61"/>
      <c r="I28" s="7"/>
      <c r="J28" s="8"/>
    </row>
    <row r="29" spans="1:10" x14ac:dyDescent="0.25">
      <c r="A29" s="7"/>
      <c r="B29" s="80"/>
      <c r="C29" s="7"/>
      <c r="D29" s="7"/>
      <c r="E29" s="7"/>
      <c r="F29" s="7"/>
      <c r="G29" s="7"/>
      <c r="H29" s="61"/>
      <c r="I29" s="7"/>
      <c r="J29" s="8"/>
    </row>
    <row r="30" spans="1:10" x14ac:dyDescent="0.25">
      <c r="A30" s="7"/>
      <c r="B30" s="80"/>
      <c r="C30" s="7"/>
      <c r="D30" s="7"/>
      <c r="E30" s="7"/>
      <c r="F30" s="7"/>
      <c r="G30" s="7"/>
      <c r="H30" s="61"/>
      <c r="I30" s="7"/>
      <c r="J30" s="8"/>
    </row>
    <row r="31" spans="1:10" x14ac:dyDescent="0.25">
      <c r="A31" s="7"/>
      <c r="B31" s="80"/>
      <c r="C31" s="7"/>
      <c r="D31" s="7"/>
      <c r="E31" s="7"/>
      <c r="F31" s="7"/>
      <c r="G31" s="7"/>
      <c r="H31" s="61"/>
      <c r="I31" s="7"/>
      <c r="J31" s="8"/>
    </row>
    <row r="32" spans="1:10" x14ac:dyDescent="0.25">
      <c r="A32" s="7"/>
      <c r="B32" s="80"/>
      <c r="C32" s="7"/>
      <c r="D32" s="7"/>
      <c r="E32" s="7"/>
      <c r="F32" s="7"/>
      <c r="G32" s="7"/>
      <c r="H32" s="61"/>
      <c r="I32" s="7"/>
      <c r="J32" s="8"/>
    </row>
    <row r="33" spans="1:10" x14ac:dyDescent="0.25">
      <c r="A33" s="7"/>
      <c r="B33" s="80"/>
      <c r="C33" s="7"/>
      <c r="D33" s="7"/>
      <c r="E33" s="7"/>
      <c r="F33" s="7"/>
      <c r="G33" s="7"/>
      <c r="H33" s="61"/>
      <c r="I33" s="7"/>
      <c r="J33" s="8"/>
    </row>
    <row r="34" spans="1:10" x14ac:dyDescent="0.25">
      <c r="A34" s="7"/>
      <c r="B34" s="80"/>
      <c r="C34" s="7"/>
      <c r="D34" s="7"/>
      <c r="E34" s="81"/>
      <c r="F34" s="81"/>
      <c r="G34" s="7"/>
      <c r="H34" s="61"/>
      <c r="I34" s="7"/>
      <c r="J34" s="8"/>
    </row>
    <row r="35" spans="1:10" x14ac:dyDescent="0.25">
      <c r="A35" s="7"/>
      <c r="B35" s="7"/>
      <c r="C35" s="7"/>
      <c r="D35" s="43"/>
      <c r="E35" s="10" t="s">
        <v>19</v>
      </c>
      <c r="F35" s="96">
        <f>SUM(F11:F34)</f>
        <v>0</v>
      </c>
      <c r="G35" s="42"/>
      <c r="H35" s="7"/>
      <c r="I35" s="7"/>
      <c r="J35" s="8"/>
    </row>
    <row r="36" spans="1:10" x14ac:dyDescent="0.25">
      <c r="A36" s="7"/>
      <c r="B36" s="7"/>
      <c r="C36" s="7"/>
      <c r="D36" s="7"/>
      <c r="E36" s="11"/>
      <c r="F36" s="71"/>
      <c r="G36" s="7"/>
      <c r="H36" s="7"/>
      <c r="I36" s="7"/>
      <c r="J36" s="8"/>
    </row>
    <row r="37" spans="1:10" x14ac:dyDescent="0.25">
      <c r="A37" s="6"/>
      <c r="B37" s="7"/>
      <c r="C37" s="7"/>
      <c r="D37" s="7"/>
      <c r="E37" s="7"/>
      <c r="F37" s="7"/>
      <c r="G37" s="7"/>
      <c r="H37" s="7"/>
      <c r="I37" s="7"/>
      <c r="J37" s="8"/>
    </row>
    <row r="38" spans="1:10" x14ac:dyDescent="0.25">
      <c r="A38" s="6"/>
      <c r="B38" s="7"/>
      <c r="C38" s="7"/>
      <c r="D38" s="7"/>
      <c r="E38" s="7"/>
      <c r="F38" s="7"/>
      <c r="G38" s="7"/>
      <c r="H38" s="7"/>
      <c r="I38" s="7"/>
      <c r="J38" s="8"/>
    </row>
    <row r="39" spans="1:10" x14ac:dyDescent="0.25">
      <c r="A39" s="6"/>
      <c r="B39" s="7"/>
      <c r="C39" s="7"/>
      <c r="D39" s="7"/>
      <c r="E39" s="7"/>
      <c r="F39" s="7"/>
      <c r="G39" s="7"/>
      <c r="H39" s="7"/>
      <c r="I39" s="7"/>
      <c r="J39" s="8"/>
    </row>
    <row r="40" spans="1:10" x14ac:dyDescent="0.25">
      <c r="A40" s="6"/>
      <c r="B40" s="7"/>
      <c r="C40" s="7"/>
      <c r="D40" s="7"/>
      <c r="E40" s="7"/>
      <c r="F40" s="7"/>
      <c r="G40" s="7"/>
      <c r="H40" s="7"/>
      <c r="I40" s="7"/>
      <c r="J40" s="8"/>
    </row>
    <row r="41" spans="1:10" x14ac:dyDescent="0.25">
      <c r="A41" s="6"/>
      <c r="B41" s="7"/>
      <c r="C41" s="7"/>
      <c r="D41" s="7"/>
      <c r="E41" s="7"/>
      <c r="F41" s="7"/>
      <c r="G41" s="7"/>
      <c r="H41" s="7"/>
      <c r="I41" s="7"/>
      <c r="J41" s="8"/>
    </row>
    <row r="42" spans="1:10" x14ac:dyDescent="0.25">
      <c r="A42" s="6"/>
      <c r="B42" s="7"/>
      <c r="C42" s="7"/>
      <c r="D42" s="7"/>
      <c r="E42" s="7"/>
      <c r="F42" s="7"/>
      <c r="G42" s="7"/>
      <c r="H42" s="7"/>
      <c r="I42" s="7"/>
      <c r="J42" s="8"/>
    </row>
    <row r="43" spans="1:10" x14ac:dyDescent="0.25">
      <c r="A43" s="6"/>
      <c r="B43" s="7"/>
      <c r="C43" s="7"/>
      <c r="D43" s="7"/>
      <c r="E43" s="7"/>
      <c r="F43" s="7"/>
      <c r="G43" s="7"/>
      <c r="H43" s="7"/>
      <c r="I43" s="7"/>
      <c r="J43" s="8"/>
    </row>
    <row r="44" spans="1:10" x14ac:dyDescent="0.25">
      <c r="A44" s="6"/>
      <c r="B44" s="7"/>
      <c r="C44" s="7"/>
      <c r="D44" s="7"/>
      <c r="E44" s="7"/>
      <c r="F44" s="7"/>
      <c r="G44" s="7"/>
      <c r="H44" s="7"/>
      <c r="I44" s="7"/>
      <c r="J44" s="8"/>
    </row>
    <row r="45" spans="1:10" x14ac:dyDescent="0.25">
      <c r="A45" s="6"/>
      <c r="B45" s="7"/>
      <c r="C45" s="7"/>
      <c r="D45" s="7"/>
      <c r="E45" s="7"/>
      <c r="F45" s="7"/>
      <c r="G45" s="7"/>
      <c r="H45" s="7"/>
      <c r="I45" s="7"/>
      <c r="J45" s="8"/>
    </row>
    <row r="46" spans="1:10" ht="15.75" thickBot="1" x14ac:dyDescent="0.3">
      <c r="A46" s="6"/>
      <c r="B46" s="12" t="s">
        <v>3</v>
      </c>
      <c r="C46" s="7"/>
      <c r="D46" s="7"/>
      <c r="E46" s="7"/>
      <c r="F46" s="7" t="s">
        <v>5</v>
      </c>
      <c r="G46" s="7"/>
      <c r="H46" s="7"/>
      <c r="I46" s="7"/>
      <c r="J46" s="8"/>
    </row>
    <row r="47" spans="1:10" ht="15.75" thickBot="1" x14ac:dyDescent="0.3">
      <c r="A47" s="6"/>
      <c r="B47" s="310" t="str">
        <f>IF(ISBLANK(Résultats!C4),"",Résultats!C4)</f>
        <v/>
      </c>
      <c r="C47" s="311"/>
      <c r="D47" s="312"/>
      <c r="E47" s="7"/>
      <c r="F47" s="301"/>
      <c r="G47" s="302"/>
      <c r="H47" s="303"/>
      <c r="I47" s="7"/>
      <c r="J47" s="8"/>
    </row>
    <row r="48" spans="1:10" x14ac:dyDescent="0.25">
      <c r="A48" s="6"/>
      <c r="B48" s="7"/>
      <c r="C48" s="7"/>
      <c r="D48" s="7"/>
      <c r="E48" s="7"/>
      <c r="F48" s="304"/>
      <c r="G48" s="305"/>
      <c r="H48" s="306"/>
      <c r="I48" s="7"/>
      <c r="J48" s="8"/>
    </row>
    <row r="49" spans="1:10" x14ac:dyDescent="0.25">
      <c r="A49" s="6"/>
      <c r="B49" s="7"/>
      <c r="C49" s="7"/>
      <c r="D49" s="7"/>
      <c r="E49" s="7"/>
      <c r="F49" s="304"/>
      <c r="G49" s="305"/>
      <c r="H49" s="306"/>
      <c r="I49" s="7"/>
      <c r="J49" s="8"/>
    </row>
    <row r="50" spans="1:10" x14ac:dyDescent="0.25">
      <c r="A50" s="6"/>
      <c r="B50" s="7"/>
      <c r="C50" s="7"/>
      <c r="D50" s="7"/>
      <c r="E50" s="7"/>
      <c r="F50" s="304"/>
      <c r="G50" s="305"/>
      <c r="H50" s="306"/>
      <c r="I50" s="7"/>
      <c r="J50" s="8"/>
    </row>
    <row r="51" spans="1:10" ht="15.75" thickBot="1" x14ac:dyDescent="0.3">
      <c r="A51" s="6"/>
      <c r="B51" s="7"/>
      <c r="C51" s="7"/>
      <c r="D51" s="7"/>
      <c r="E51" s="7"/>
      <c r="F51" s="307"/>
      <c r="G51" s="308"/>
      <c r="H51" s="309"/>
      <c r="I51" s="7"/>
      <c r="J51" s="8"/>
    </row>
    <row r="52" spans="1:10" ht="15.75" thickBot="1" x14ac:dyDescent="0.3">
      <c r="A52" s="55" t="s">
        <v>18</v>
      </c>
      <c r="B52" s="12"/>
      <c r="C52" s="12"/>
      <c r="D52" s="12"/>
      <c r="E52" s="12"/>
      <c r="F52" s="12"/>
      <c r="G52" s="12"/>
      <c r="H52" s="12"/>
      <c r="I52" s="12"/>
      <c r="J52" s="13"/>
    </row>
  </sheetData>
  <sheetProtection algorithmName="SHA-512" hashValue="xQcn5RbZPX8NYRH9lUSEBrWOzLZUv4r2fFA7N/PmYQy773U9SDE1Z3IF9UyEq+XcKSNVrC6q7yBnllQ4+vKzuA==" saltValue="TBiSJ2QdeDsXtuW+O5Wmfg=="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1B2B8-8D20-4A80-99BB-6E5BFCD4CF9B}">
  <sheetPr codeName="Feuil29">
    <tabColor rgb="FFFFFF00"/>
  </sheetPr>
  <dimension ref="A1:J52"/>
  <sheetViews>
    <sheetView zoomScaleNormal="100" workbookViewId="0">
      <selection activeCell="F18" sqref="F18"/>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3" t="s">
        <v>59</v>
      </c>
      <c r="B1" s="324"/>
      <c r="C1" s="324"/>
      <c r="D1" s="324"/>
      <c r="E1" s="324"/>
      <c r="F1" s="324"/>
      <c r="G1" s="324"/>
      <c r="H1" s="324"/>
      <c r="I1" s="324"/>
      <c r="J1" s="325"/>
    </row>
    <row r="2" spans="1:10" ht="15.75" thickBot="1" x14ac:dyDescent="0.3">
      <c r="A2" s="14" t="s">
        <v>0</v>
      </c>
      <c r="B2" s="316" t="str">
        <f>IF(ISBLANK(Résultats!A25),"",Résultats!A25)</f>
        <v/>
      </c>
      <c r="C2" s="320"/>
      <c r="D2" s="320"/>
      <c r="E2" s="320"/>
      <c r="F2" s="317"/>
      <c r="G2" s="15" t="s">
        <v>1</v>
      </c>
      <c r="H2" s="15"/>
      <c r="I2" s="316" t="str">
        <f>IF(ISBLANK(Résultats!D25),"",Résultats!D25)</f>
        <v/>
      </c>
      <c r="J2" s="317"/>
    </row>
    <row r="3" spans="1:10" ht="15.75" thickBot="1" x14ac:dyDescent="0.3">
      <c r="A3" s="14" t="s">
        <v>2</v>
      </c>
      <c r="B3" s="15"/>
      <c r="C3" s="316" t="str">
        <f>IF(ISBLANK(Résultats!G25),"",Résultats!G25)</f>
        <v/>
      </c>
      <c r="D3" s="320"/>
      <c r="E3" s="320"/>
      <c r="F3" s="317"/>
      <c r="G3" s="326" t="s">
        <v>17</v>
      </c>
      <c r="H3" s="327"/>
      <c r="I3" s="318" t="str">
        <f>IF(ISBLANK(Résultats!F25),"","moins de 21ans")</f>
        <v/>
      </c>
      <c r="J3" s="319"/>
    </row>
    <row r="4" spans="1:10" ht="15.75" thickBot="1" x14ac:dyDescent="0.3">
      <c r="A4" s="14" t="s">
        <v>4</v>
      </c>
      <c r="B4" s="15"/>
      <c r="C4" s="316" t="str">
        <f>IF(ISBLANK(Résultats!C2),"",(Résultats!C2))</f>
        <v/>
      </c>
      <c r="D4" s="320"/>
      <c r="E4" s="320"/>
      <c r="F4" s="317"/>
      <c r="G4" s="15" t="s">
        <v>9</v>
      </c>
      <c r="H4" s="15"/>
      <c r="I4" s="318" t="str">
        <f>IF(ISBLANK(Résultats!J2),"",Résultats!J2)</f>
        <v/>
      </c>
      <c r="J4" s="319"/>
    </row>
    <row r="5" spans="1:10" x14ac:dyDescent="0.25">
      <c r="A5" s="91" t="s">
        <v>39</v>
      </c>
      <c r="B5" s="92"/>
      <c r="C5" s="92"/>
      <c r="D5" s="92"/>
      <c r="E5" s="92"/>
      <c r="F5" s="15"/>
      <c r="G5" s="15"/>
      <c r="H5" s="15"/>
      <c r="I5" s="41"/>
      <c r="J5" s="16"/>
    </row>
    <row r="6" spans="1:10" ht="17.25" x14ac:dyDescent="0.25">
      <c r="A6" s="105" t="s">
        <v>41</v>
      </c>
      <c r="B6" s="92"/>
      <c r="C6" s="92"/>
      <c r="D6" s="92"/>
      <c r="E6" s="92"/>
      <c r="F6" s="15"/>
      <c r="G6" s="15"/>
      <c r="H6" s="15"/>
      <c r="I6" s="15"/>
      <c r="J6" s="16"/>
    </row>
    <row r="7" spans="1:10" ht="17.25" x14ac:dyDescent="0.25">
      <c r="A7" s="105" t="s">
        <v>65</v>
      </c>
      <c r="B7" s="92"/>
      <c r="C7" s="92"/>
      <c r="D7" s="92"/>
      <c r="E7" s="92"/>
      <c r="F7" s="15"/>
      <c r="G7" s="15"/>
      <c r="H7" s="15"/>
      <c r="I7" s="15"/>
      <c r="J7" s="16"/>
    </row>
    <row r="8" spans="1:10" ht="17.25" x14ac:dyDescent="0.25">
      <c r="A8" s="105" t="s">
        <v>67</v>
      </c>
      <c r="B8" s="92"/>
      <c r="C8" s="92"/>
      <c r="D8" s="92"/>
      <c r="E8" s="92"/>
      <c r="F8" s="15"/>
      <c r="G8" s="15"/>
      <c r="H8" s="15"/>
      <c r="I8" s="15"/>
      <c r="J8" s="16"/>
    </row>
    <row r="9" spans="1:10" ht="15.75" thickBot="1" x14ac:dyDescent="0.3">
      <c r="A9" s="91"/>
      <c r="B9" s="92"/>
      <c r="C9" s="92"/>
      <c r="D9" s="92"/>
      <c r="E9" s="92"/>
      <c r="F9" s="15"/>
      <c r="G9" s="15"/>
      <c r="H9" s="15"/>
      <c r="I9" s="15"/>
      <c r="J9" s="16"/>
    </row>
    <row r="10" spans="1:10" ht="45" x14ac:dyDescent="0.25">
      <c r="A10" s="92"/>
      <c r="B10" s="120" t="s">
        <v>47</v>
      </c>
      <c r="C10" s="121" t="s">
        <v>43</v>
      </c>
      <c r="D10" s="121" t="s">
        <v>44</v>
      </c>
      <c r="E10" s="121" t="s">
        <v>46</v>
      </c>
      <c r="F10" s="122" t="s">
        <v>24</v>
      </c>
      <c r="G10" s="110"/>
      <c r="H10" s="68"/>
      <c r="I10" s="15"/>
      <c r="J10" s="16"/>
    </row>
    <row r="11" spans="1:10" x14ac:dyDescent="0.25">
      <c r="A11" s="15"/>
      <c r="B11" s="17" t="s">
        <v>48</v>
      </c>
      <c r="C11" s="167">
        <f>ExerciceA!G$37</f>
        <v>0</v>
      </c>
      <c r="D11" s="181">
        <f>ExerciceA!K$37</f>
        <v>0</v>
      </c>
      <c r="E11" s="181">
        <f>ExerciceA!O$37</f>
        <v>0</v>
      </c>
      <c r="F11" s="182">
        <f>ExerciceA!S36</f>
        <v>0</v>
      </c>
      <c r="G11" s="15"/>
      <c r="H11" s="70"/>
      <c r="I11" s="15"/>
      <c r="J11" s="16"/>
    </row>
    <row r="12" spans="1:10" x14ac:dyDescent="0.25">
      <c r="A12" s="15"/>
      <c r="B12" s="17" t="s">
        <v>49</v>
      </c>
      <c r="C12" s="167">
        <f>ExerciceB!G$37</f>
        <v>0</v>
      </c>
      <c r="D12" s="181">
        <f>ExerciceB!K$37</f>
        <v>0</v>
      </c>
      <c r="E12" s="181">
        <f>ExerciceB!O$37</f>
        <v>0</v>
      </c>
      <c r="F12" s="182">
        <f>ExerciceB!S36</f>
        <v>0</v>
      </c>
      <c r="G12" s="15"/>
      <c r="H12" s="70"/>
      <c r="I12" s="15"/>
      <c r="J12" s="16"/>
    </row>
    <row r="13" spans="1:10" x14ac:dyDescent="0.25">
      <c r="A13" s="15"/>
      <c r="B13" s="17" t="s">
        <v>50</v>
      </c>
      <c r="C13" s="167">
        <f>ExerciceC!G$37</f>
        <v>0</v>
      </c>
      <c r="D13" s="181">
        <f>ExerciceC!K$37</f>
        <v>0</v>
      </c>
      <c r="E13" s="181">
        <f>ExerciceC!O$37</f>
        <v>0</v>
      </c>
      <c r="F13" s="182">
        <f>ExerciceC!S36</f>
        <v>0</v>
      </c>
      <c r="G13" s="15"/>
      <c r="H13" s="70"/>
      <c r="I13" s="15"/>
      <c r="J13" s="16"/>
    </row>
    <row r="14" spans="1:10" x14ac:dyDescent="0.25">
      <c r="A14" s="15"/>
      <c r="B14" s="17" t="s">
        <v>51</v>
      </c>
      <c r="C14" s="167">
        <f>ExerciceD!G$37</f>
        <v>0</v>
      </c>
      <c r="D14" s="181">
        <f>ExerciceD!K$37</f>
        <v>0</v>
      </c>
      <c r="E14" s="181">
        <f>ExerciceD!O$37</f>
        <v>0</v>
      </c>
      <c r="F14" s="182">
        <f>ExerciceD!S36</f>
        <v>0</v>
      </c>
      <c r="G14" s="15"/>
      <c r="H14" s="70"/>
      <c r="I14" s="15"/>
      <c r="J14" s="16"/>
    </row>
    <row r="15" spans="1:10" x14ac:dyDescent="0.25">
      <c r="A15" s="15"/>
      <c r="B15" s="17" t="s">
        <v>52</v>
      </c>
      <c r="C15" s="167">
        <f>ExerciceE!G$37</f>
        <v>0</v>
      </c>
      <c r="D15" s="181">
        <f>ExerciceE!K$37</f>
        <v>0</v>
      </c>
      <c r="E15" s="181">
        <f>ExerciceE!O$37</f>
        <v>0</v>
      </c>
      <c r="F15" s="182">
        <f>ExerciceE!S36</f>
        <v>0</v>
      </c>
      <c r="G15" s="15"/>
      <c r="H15" s="70"/>
      <c r="I15" s="15"/>
      <c r="J15" s="16"/>
    </row>
    <row r="16" spans="1:10" x14ac:dyDescent="0.25">
      <c r="A16" s="15"/>
      <c r="B16" s="17" t="s">
        <v>53</v>
      </c>
      <c r="C16" s="167">
        <f>ExerciceF!G$37</f>
        <v>0</v>
      </c>
      <c r="D16" s="181">
        <f>ExerciceF!K$37</f>
        <v>0</v>
      </c>
      <c r="E16" s="181">
        <f>ExerciceF!O$37</f>
        <v>0</v>
      </c>
      <c r="F16" s="182">
        <f>ExerciceF!S36</f>
        <v>0</v>
      </c>
      <c r="G16" s="15"/>
      <c r="H16" s="70"/>
      <c r="I16" s="15"/>
      <c r="J16" s="16"/>
    </row>
    <row r="17" spans="1:10" x14ac:dyDescent="0.25">
      <c r="A17" s="15"/>
      <c r="B17" s="17" t="s">
        <v>54</v>
      </c>
      <c r="C17" s="167">
        <f>ExerciceG!G$37</f>
        <v>0</v>
      </c>
      <c r="D17" s="181">
        <f>ExerciceG!J$37</f>
        <v>0</v>
      </c>
      <c r="E17" s="181">
        <f>ExerciceG!M$37</f>
        <v>0</v>
      </c>
      <c r="F17" s="182">
        <f>ExerciceG!P36</f>
        <v>0</v>
      </c>
      <c r="G17" s="15"/>
      <c r="H17" s="70"/>
      <c r="I17" s="15"/>
      <c r="J17" s="16"/>
    </row>
    <row r="18" spans="1:10" ht="15.75" thickBot="1" x14ac:dyDescent="0.3">
      <c r="A18" s="15"/>
      <c r="B18" s="123" t="s">
        <v>55</v>
      </c>
      <c r="C18" s="168">
        <f>ExerciceH!G$37</f>
        <v>0</v>
      </c>
      <c r="D18" s="183">
        <f>ExerciceH!L$37</f>
        <v>0</v>
      </c>
      <c r="E18" s="183">
        <f>ExerciceH!Q$37</f>
        <v>0</v>
      </c>
      <c r="F18" s="184">
        <f>ExerciceH!V36</f>
        <v>0</v>
      </c>
      <c r="G18" s="15"/>
      <c r="H18" s="70"/>
      <c r="I18" s="15"/>
      <c r="J18" s="16"/>
    </row>
    <row r="19" spans="1:10" x14ac:dyDescent="0.25">
      <c r="A19" s="15"/>
      <c r="B19" s="82"/>
      <c r="C19" s="15"/>
      <c r="D19" s="15"/>
      <c r="E19" s="15"/>
      <c r="F19" s="15"/>
      <c r="G19" s="15"/>
      <c r="H19" s="70"/>
      <c r="I19" s="15"/>
      <c r="J19" s="16"/>
    </row>
    <row r="20" spans="1:10" x14ac:dyDescent="0.25">
      <c r="A20" s="15"/>
      <c r="B20" s="82"/>
      <c r="C20" s="15"/>
      <c r="D20" s="15"/>
      <c r="E20" s="15"/>
      <c r="F20" s="15"/>
      <c r="G20" s="15"/>
      <c r="H20" s="70"/>
      <c r="I20" s="15"/>
      <c r="J20" s="16"/>
    </row>
    <row r="21" spans="1:10" x14ac:dyDescent="0.25">
      <c r="A21" s="15"/>
      <c r="B21" s="82"/>
      <c r="C21" s="15"/>
      <c r="D21" s="15"/>
      <c r="E21" s="15"/>
      <c r="F21" s="15"/>
      <c r="G21" s="15"/>
      <c r="H21" s="70"/>
      <c r="I21" s="15"/>
      <c r="J21" s="16"/>
    </row>
    <row r="22" spans="1:10" x14ac:dyDescent="0.25">
      <c r="A22" s="15"/>
      <c r="B22" s="82"/>
      <c r="C22" s="15"/>
      <c r="D22" s="15"/>
      <c r="E22" s="15"/>
      <c r="F22" s="15"/>
      <c r="G22" s="15"/>
      <c r="H22" s="70"/>
      <c r="I22" s="15"/>
      <c r="J22" s="16"/>
    </row>
    <row r="23" spans="1:10" x14ac:dyDescent="0.25">
      <c r="A23" s="15"/>
      <c r="B23" s="82"/>
      <c r="C23" s="15"/>
      <c r="D23" s="15"/>
      <c r="E23" s="15"/>
      <c r="F23" s="15"/>
      <c r="G23" s="15"/>
      <c r="H23" s="70"/>
      <c r="I23" s="15"/>
      <c r="J23" s="16"/>
    </row>
    <row r="24" spans="1:10" x14ac:dyDescent="0.25">
      <c r="A24" s="15"/>
      <c r="B24" s="82"/>
      <c r="C24" s="15"/>
      <c r="D24" s="15"/>
      <c r="E24" s="15"/>
      <c r="F24" s="15"/>
      <c r="G24" s="15"/>
      <c r="H24" s="70"/>
      <c r="I24" s="15"/>
      <c r="J24" s="16"/>
    </row>
    <row r="25" spans="1:10" x14ac:dyDescent="0.25">
      <c r="A25" s="15"/>
      <c r="B25" s="82"/>
      <c r="C25" s="15"/>
      <c r="D25" s="15"/>
      <c r="E25" s="15"/>
      <c r="F25" s="15"/>
      <c r="G25" s="15"/>
      <c r="H25" s="70"/>
      <c r="I25" s="15"/>
      <c r="J25" s="16"/>
    </row>
    <row r="26" spans="1:10" x14ac:dyDescent="0.25">
      <c r="A26" s="15"/>
      <c r="B26" s="82"/>
      <c r="C26" s="15"/>
      <c r="D26" s="15"/>
      <c r="E26" s="15"/>
      <c r="F26" s="15"/>
      <c r="G26" s="15"/>
      <c r="H26" s="70"/>
      <c r="I26" s="15"/>
      <c r="J26" s="16"/>
    </row>
    <row r="27" spans="1:10" x14ac:dyDescent="0.25">
      <c r="A27" s="15"/>
      <c r="B27" s="82"/>
      <c r="C27" s="15"/>
      <c r="D27" s="15"/>
      <c r="E27" s="15"/>
      <c r="F27" s="15"/>
      <c r="G27" s="15"/>
      <c r="H27" s="70"/>
      <c r="I27" s="15"/>
      <c r="J27" s="16"/>
    </row>
    <row r="28" spans="1:10" x14ac:dyDescent="0.25">
      <c r="A28" s="15"/>
      <c r="B28" s="82"/>
      <c r="C28" s="15"/>
      <c r="D28" s="15"/>
      <c r="E28" s="15"/>
      <c r="F28" s="15"/>
      <c r="G28" s="15"/>
      <c r="H28" s="70"/>
      <c r="I28" s="15"/>
      <c r="J28" s="16"/>
    </row>
    <row r="29" spans="1:10" x14ac:dyDescent="0.25">
      <c r="A29" s="15"/>
      <c r="B29" s="82"/>
      <c r="C29" s="15"/>
      <c r="D29" s="15"/>
      <c r="E29" s="15"/>
      <c r="F29" s="15"/>
      <c r="G29" s="15"/>
      <c r="H29" s="70"/>
      <c r="I29" s="15"/>
      <c r="J29" s="16"/>
    </row>
    <row r="30" spans="1:10" x14ac:dyDescent="0.25">
      <c r="A30" s="15"/>
      <c r="B30" s="82"/>
      <c r="C30" s="15"/>
      <c r="D30" s="15"/>
      <c r="E30" s="15"/>
      <c r="F30" s="15"/>
      <c r="G30" s="15"/>
      <c r="H30" s="70"/>
      <c r="I30" s="15"/>
      <c r="J30" s="16"/>
    </row>
    <row r="31" spans="1:10" x14ac:dyDescent="0.25">
      <c r="A31" s="15"/>
      <c r="B31" s="82"/>
      <c r="C31" s="15"/>
      <c r="D31" s="15"/>
      <c r="E31" s="15"/>
      <c r="F31" s="15"/>
      <c r="G31" s="15"/>
      <c r="H31" s="70"/>
      <c r="I31" s="15"/>
      <c r="J31" s="16"/>
    </row>
    <row r="32" spans="1:10" x14ac:dyDescent="0.25">
      <c r="A32" s="15"/>
      <c r="B32" s="82"/>
      <c r="C32" s="15"/>
      <c r="D32" s="15"/>
      <c r="E32" s="15"/>
      <c r="F32" s="15"/>
      <c r="G32" s="15"/>
      <c r="H32" s="70"/>
      <c r="I32" s="15"/>
      <c r="J32" s="16"/>
    </row>
    <row r="33" spans="1:10" x14ac:dyDescent="0.25">
      <c r="A33" s="15"/>
      <c r="B33" s="82"/>
      <c r="C33" s="15"/>
      <c r="D33" s="15"/>
      <c r="E33" s="15"/>
      <c r="F33" s="15"/>
      <c r="G33" s="15"/>
      <c r="H33" s="70"/>
      <c r="I33" s="15"/>
      <c r="J33" s="16"/>
    </row>
    <row r="34" spans="1:10" x14ac:dyDescent="0.25">
      <c r="A34" s="15"/>
      <c r="B34" s="82"/>
      <c r="C34" s="15"/>
      <c r="D34" s="15"/>
      <c r="E34" s="83"/>
      <c r="F34" s="83"/>
      <c r="G34" s="15"/>
      <c r="H34" s="70"/>
      <c r="I34" s="15"/>
      <c r="J34" s="16"/>
    </row>
    <row r="35" spans="1:10" x14ac:dyDescent="0.25">
      <c r="A35" s="15"/>
      <c r="B35" s="15"/>
      <c r="C35" s="15"/>
      <c r="D35" s="84"/>
      <c r="E35" s="18" t="s">
        <v>19</v>
      </c>
      <c r="F35" s="98">
        <f>SUM(F11:F34)</f>
        <v>0</v>
      </c>
      <c r="G35" s="69"/>
      <c r="H35" s="15"/>
      <c r="I35" s="15"/>
      <c r="J35" s="16"/>
    </row>
    <row r="36" spans="1:10" x14ac:dyDescent="0.25">
      <c r="A36" s="15"/>
      <c r="B36" s="15"/>
      <c r="C36" s="15"/>
      <c r="D36" s="15"/>
      <c r="E36" s="19"/>
      <c r="F36" s="74"/>
      <c r="G36" s="15"/>
      <c r="H36" s="15"/>
      <c r="I36" s="15"/>
      <c r="J36" s="16"/>
    </row>
    <row r="37" spans="1:10" x14ac:dyDescent="0.25">
      <c r="A37" s="15"/>
      <c r="B37" s="15"/>
      <c r="C37" s="15"/>
      <c r="D37" s="15"/>
      <c r="E37" s="15"/>
      <c r="F37" s="15"/>
      <c r="G37" s="15"/>
      <c r="H37" s="15"/>
      <c r="I37" s="15"/>
      <c r="J37" s="16"/>
    </row>
    <row r="38" spans="1:10" x14ac:dyDescent="0.25">
      <c r="A38" s="14"/>
      <c r="B38" s="15"/>
      <c r="C38" s="15"/>
      <c r="D38" s="15"/>
      <c r="E38" s="15"/>
      <c r="F38" s="15"/>
      <c r="G38" s="15"/>
      <c r="H38" s="15"/>
      <c r="I38" s="15"/>
      <c r="J38" s="16"/>
    </row>
    <row r="39" spans="1:10" x14ac:dyDescent="0.25">
      <c r="A39" s="14"/>
      <c r="B39" s="15"/>
      <c r="C39" s="15"/>
      <c r="D39" s="15"/>
      <c r="E39" s="15"/>
      <c r="F39" s="15"/>
      <c r="G39" s="15"/>
      <c r="H39" s="15"/>
      <c r="I39" s="15"/>
      <c r="J39" s="16"/>
    </row>
    <row r="40" spans="1:10" x14ac:dyDescent="0.25">
      <c r="A40" s="14"/>
      <c r="B40" s="15"/>
      <c r="C40" s="15"/>
      <c r="D40" s="15"/>
      <c r="E40" s="15"/>
      <c r="F40" s="15"/>
      <c r="G40" s="15"/>
      <c r="H40" s="15"/>
      <c r="I40" s="15"/>
      <c r="J40" s="16"/>
    </row>
    <row r="41" spans="1:10" x14ac:dyDescent="0.25">
      <c r="A41" s="14"/>
      <c r="B41" s="15"/>
      <c r="C41" s="15"/>
      <c r="D41" s="15"/>
      <c r="E41" s="15"/>
      <c r="F41" s="15"/>
      <c r="G41" s="15"/>
      <c r="H41" s="15"/>
      <c r="I41" s="15"/>
      <c r="J41" s="16"/>
    </row>
    <row r="42" spans="1:10" x14ac:dyDescent="0.25">
      <c r="A42" s="14"/>
      <c r="B42" s="15"/>
      <c r="C42" s="15"/>
      <c r="D42" s="15"/>
      <c r="E42" s="15"/>
      <c r="F42" s="15"/>
      <c r="G42" s="15"/>
      <c r="H42" s="15"/>
      <c r="I42" s="15"/>
      <c r="J42" s="16"/>
    </row>
    <row r="43" spans="1:10" x14ac:dyDescent="0.25">
      <c r="A43" s="14"/>
      <c r="B43" s="15"/>
      <c r="C43" s="15"/>
      <c r="D43" s="15"/>
      <c r="E43" s="15"/>
      <c r="F43" s="15"/>
      <c r="G43" s="15"/>
      <c r="H43" s="15"/>
      <c r="I43" s="15"/>
      <c r="J43" s="16"/>
    </row>
    <row r="44" spans="1:10" x14ac:dyDescent="0.25">
      <c r="A44" s="14"/>
      <c r="B44" s="15"/>
      <c r="C44" s="15"/>
      <c r="D44" s="15"/>
      <c r="E44" s="15"/>
      <c r="F44" s="15"/>
      <c r="G44" s="15"/>
      <c r="H44" s="15"/>
      <c r="I44" s="15"/>
      <c r="J44" s="16"/>
    </row>
    <row r="45" spans="1:10" x14ac:dyDescent="0.25">
      <c r="A45" s="14"/>
      <c r="B45" s="15"/>
      <c r="C45" s="15"/>
      <c r="D45" s="15"/>
      <c r="E45" s="15"/>
      <c r="F45" s="15"/>
      <c r="G45" s="15"/>
      <c r="H45" s="15"/>
      <c r="I45" s="15"/>
      <c r="J45" s="16"/>
    </row>
    <row r="46" spans="1:10" ht="15.75" thickBot="1" x14ac:dyDescent="0.3">
      <c r="A46" s="14"/>
      <c r="B46" s="20" t="s">
        <v>3</v>
      </c>
      <c r="C46" s="15"/>
      <c r="D46" s="15"/>
      <c r="E46" s="15"/>
      <c r="F46" s="15" t="s">
        <v>5</v>
      </c>
      <c r="G46" s="15"/>
      <c r="H46" s="15"/>
      <c r="I46" s="15"/>
      <c r="J46" s="16"/>
    </row>
    <row r="47" spans="1:10" ht="15.75" thickBot="1" x14ac:dyDescent="0.3">
      <c r="A47" s="14"/>
      <c r="B47" s="310" t="str">
        <f>IF(ISBLANK(Résultats!C4),"",Résultats!C4)</f>
        <v/>
      </c>
      <c r="C47" s="311"/>
      <c r="D47" s="312"/>
      <c r="E47" s="15"/>
      <c r="F47" s="301"/>
      <c r="G47" s="302"/>
      <c r="H47" s="303"/>
      <c r="I47" s="15"/>
      <c r="J47" s="16"/>
    </row>
    <row r="48" spans="1:10" x14ac:dyDescent="0.25">
      <c r="A48" s="14"/>
      <c r="B48" s="15"/>
      <c r="C48" s="15"/>
      <c r="D48" s="15"/>
      <c r="E48" s="15"/>
      <c r="F48" s="304"/>
      <c r="G48" s="305"/>
      <c r="H48" s="306"/>
      <c r="I48" s="15"/>
      <c r="J48" s="16"/>
    </row>
    <row r="49" spans="1:10" x14ac:dyDescent="0.25">
      <c r="A49" s="14"/>
      <c r="B49" s="15"/>
      <c r="C49" s="15"/>
      <c r="D49" s="15"/>
      <c r="E49" s="15"/>
      <c r="F49" s="304"/>
      <c r="G49" s="305"/>
      <c r="H49" s="306"/>
      <c r="I49" s="15"/>
      <c r="J49" s="16"/>
    </row>
    <row r="50" spans="1:10" x14ac:dyDescent="0.25">
      <c r="A50" s="14"/>
      <c r="B50" s="15"/>
      <c r="C50" s="15"/>
      <c r="D50" s="15"/>
      <c r="E50" s="15"/>
      <c r="F50" s="304"/>
      <c r="G50" s="305"/>
      <c r="H50" s="306"/>
      <c r="I50" s="15"/>
      <c r="J50" s="16"/>
    </row>
    <row r="51" spans="1:10" ht="15.75" thickBot="1" x14ac:dyDescent="0.3">
      <c r="A51" s="14"/>
      <c r="B51" s="15"/>
      <c r="C51" s="15"/>
      <c r="D51" s="15"/>
      <c r="E51" s="15"/>
      <c r="F51" s="307"/>
      <c r="G51" s="308"/>
      <c r="H51" s="309"/>
      <c r="I51" s="15"/>
      <c r="J51" s="16"/>
    </row>
    <row r="52" spans="1:10" ht="15.75" thickBot="1" x14ac:dyDescent="0.3">
      <c r="A52" s="58" t="s">
        <v>18</v>
      </c>
      <c r="B52" s="20"/>
      <c r="C52" s="20"/>
      <c r="D52" s="20"/>
      <c r="E52" s="20"/>
      <c r="F52" s="20"/>
      <c r="G52" s="20"/>
      <c r="H52" s="20"/>
      <c r="I52" s="20"/>
      <c r="J52" s="21"/>
    </row>
  </sheetData>
  <sheetProtection algorithmName="SHA-512" hashValue="sWoCJyz/VZEqQpvNtNwssTUsrVY4qRlMsTKhhq0sFlZwiQktvBqPmoYZSk17DbjzimZeab3Kk2lhmmjRfDk6Zw==" saltValue="EQtuMYq67mrm2XY16zj+j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CAD6-63C8-4556-8AE1-9E683B7E7A77}">
  <sheetPr codeName="Feuil3">
    <tabColor rgb="FFFFFFCC"/>
  </sheetPr>
  <dimension ref="A1:K39"/>
  <sheetViews>
    <sheetView workbookViewId="0">
      <selection activeCell="I9" sqref="I9"/>
    </sheetView>
  </sheetViews>
  <sheetFormatPr baseColWidth="10" defaultRowHeight="15" x14ac:dyDescent="0.25"/>
  <sheetData>
    <row r="1" spans="1:11" ht="100.9" customHeight="1" x14ac:dyDescent="0.25">
      <c r="A1" s="215" t="s">
        <v>38</v>
      </c>
      <c r="B1" s="216"/>
      <c r="C1" s="216"/>
      <c r="D1" s="216"/>
      <c r="E1" s="216"/>
      <c r="F1" s="216"/>
      <c r="G1" s="216"/>
      <c r="H1" s="216"/>
      <c r="I1" s="216"/>
      <c r="J1" s="216"/>
      <c r="K1" s="217"/>
    </row>
    <row r="2" spans="1:11" x14ac:dyDescent="0.25">
      <c r="A2" s="42" t="s">
        <v>4</v>
      </c>
      <c r="B2" s="7"/>
      <c r="C2" s="218"/>
      <c r="D2" s="219"/>
      <c r="E2" s="219"/>
      <c r="F2" s="219"/>
      <c r="G2" s="219"/>
      <c r="H2" s="220"/>
      <c r="I2" s="7" t="s">
        <v>9</v>
      </c>
      <c r="J2" s="218"/>
      <c r="K2" s="220"/>
    </row>
    <row r="3" spans="1:11" x14ac:dyDescent="0.25">
      <c r="A3" s="42"/>
      <c r="B3" s="7"/>
      <c r="C3" s="7"/>
      <c r="D3" s="7"/>
      <c r="E3" s="7"/>
      <c r="F3" s="7"/>
      <c r="G3" s="7"/>
      <c r="H3" s="7"/>
      <c r="I3" s="7"/>
      <c r="J3" s="7"/>
      <c r="K3" s="43"/>
    </row>
    <row r="4" spans="1:11" x14ac:dyDescent="0.25">
      <c r="A4" s="44"/>
      <c r="B4" s="43" t="s">
        <v>3</v>
      </c>
      <c r="C4" s="221"/>
      <c r="D4" s="219"/>
      <c r="E4" s="220"/>
      <c r="F4" s="7"/>
      <c r="G4" s="45"/>
      <c r="H4" s="45"/>
      <c r="I4" s="7"/>
      <c r="J4" s="7"/>
      <c r="K4" s="43"/>
    </row>
    <row r="5" spans="1:11" x14ac:dyDescent="0.25">
      <c r="A5" s="42"/>
      <c r="B5" s="7"/>
      <c r="C5" s="7"/>
      <c r="D5" s="7"/>
      <c r="E5" s="7"/>
      <c r="F5" s="7"/>
      <c r="G5" s="45"/>
      <c r="H5" s="45"/>
      <c r="I5" s="7"/>
      <c r="J5" s="7"/>
      <c r="K5" s="43"/>
    </row>
    <row r="6" spans="1:11" ht="15.75" thickBot="1" x14ac:dyDescent="0.3">
      <c r="A6" s="46"/>
      <c r="B6" s="47"/>
      <c r="C6" s="47"/>
      <c r="D6" s="47"/>
      <c r="E6" s="47"/>
      <c r="F6" s="48" t="s">
        <v>29</v>
      </c>
      <c r="G6" s="47"/>
      <c r="H6" s="47"/>
      <c r="I6" s="7"/>
      <c r="J6" s="7"/>
      <c r="K6" s="43"/>
    </row>
    <row r="7" spans="1:11" x14ac:dyDescent="0.25">
      <c r="A7" s="222" t="s">
        <v>11</v>
      </c>
      <c r="B7" s="223"/>
      <c r="C7" s="224"/>
      <c r="D7" s="225" t="s">
        <v>12</v>
      </c>
      <c r="E7" s="223"/>
      <c r="F7" s="49" t="s">
        <v>30</v>
      </c>
      <c r="G7" s="223" t="s">
        <v>13</v>
      </c>
      <c r="H7" s="224"/>
      <c r="I7" s="52" t="s">
        <v>20</v>
      </c>
      <c r="J7" s="226" t="s">
        <v>14</v>
      </c>
      <c r="K7" s="227"/>
    </row>
    <row r="8" spans="1:11" x14ac:dyDescent="0.25">
      <c r="A8" s="228"/>
      <c r="B8" s="229"/>
      <c r="C8" s="230"/>
      <c r="D8" s="231"/>
      <c r="E8" s="232"/>
      <c r="F8" s="50"/>
      <c r="G8" s="231"/>
      <c r="H8" s="232"/>
      <c r="I8" s="99">
        <f>Joueur1!F$35</f>
        <v>0</v>
      </c>
      <c r="J8" s="233">
        <f>RANK(I8,I$8:I$27,0)</f>
        <v>1</v>
      </c>
      <c r="K8" s="234"/>
    </row>
    <row r="9" spans="1:11" x14ac:dyDescent="0.25">
      <c r="A9" s="228"/>
      <c r="B9" s="229"/>
      <c r="C9" s="230"/>
      <c r="D9" s="231"/>
      <c r="E9" s="232"/>
      <c r="F9" s="50"/>
      <c r="G9" s="231"/>
      <c r="H9" s="232"/>
      <c r="I9" s="99">
        <f>Joueur2!F$35</f>
        <v>0</v>
      </c>
      <c r="J9" s="233">
        <f t="shared" ref="J9:J27" si="0">RANK(I9,I$8:I$27,0)</f>
        <v>1</v>
      </c>
      <c r="K9" s="234"/>
    </row>
    <row r="10" spans="1:11" x14ac:dyDescent="0.25">
      <c r="A10" s="228"/>
      <c r="B10" s="229"/>
      <c r="C10" s="230"/>
      <c r="D10" s="231"/>
      <c r="E10" s="232"/>
      <c r="F10" s="50"/>
      <c r="G10" s="231"/>
      <c r="H10" s="232"/>
      <c r="I10" s="99">
        <f>Joueur3!F$35</f>
        <v>0</v>
      </c>
      <c r="J10" s="233">
        <f t="shared" si="0"/>
        <v>1</v>
      </c>
      <c r="K10" s="234"/>
    </row>
    <row r="11" spans="1:11" x14ac:dyDescent="0.25">
      <c r="A11" s="228"/>
      <c r="B11" s="229"/>
      <c r="C11" s="230"/>
      <c r="D11" s="231"/>
      <c r="E11" s="232"/>
      <c r="F11" s="50"/>
      <c r="G11" s="231"/>
      <c r="H11" s="232"/>
      <c r="I11" s="99">
        <f>Joueur4!F$35</f>
        <v>0</v>
      </c>
      <c r="J11" s="233">
        <f t="shared" si="0"/>
        <v>1</v>
      </c>
      <c r="K11" s="234"/>
    </row>
    <row r="12" spans="1:11" x14ac:dyDescent="0.25">
      <c r="A12" s="228"/>
      <c r="B12" s="229"/>
      <c r="C12" s="230"/>
      <c r="D12" s="231"/>
      <c r="E12" s="232"/>
      <c r="F12" s="50"/>
      <c r="G12" s="231"/>
      <c r="H12" s="232"/>
      <c r="I12" s="99">
        <f>Joueur5!F$35</f>
        <v>0</v>
      </c>
      <c r="J12" s="233">
        <f t="shared" si="0"/>
        <v>1</v>
      </c>
      <c r="K12" s="234"/>
    </row>
    <row r="13" spans="1:11" x14ac:dyDescent="0.25">
      <c r="A13" s="228"/>
      <c r="B13" s="229"/>
      <c r="C13" s="230"/>
      <c r="D13" s="231"/>
      <c r="E13" s="232"/>
      <c r="F13" s="50"/>
      <c r="G13" s="231"/>
      <c r="H13" s="232"/>
      <c r="I13" s="99">
        <f>Joueur6!F$35</f>
        <v>0</v>
      </c>
      <c r="J13" s="233">
        <f t="shared" si="0"/>
        <v>1</v>
      </c>
      <c r="K13" s="234"/>
    </row>
    <row r="14" spans="1:11" x14ac:dyDescent="0.25">
      <c r="A14" s="228"/>
      <c r="B14" s="229"/>
      <c r="C14" s="230"/>
      <c r="D14" s="231"/>
      <c r="E14" s="232"/>
      <c r="F14" s="50"/>
      <c r="G14" s="231"/>
      <c r="H14" s="232"/>
      <c r="I14" s="99">
        <f>Joueur7!F$35</f>
        <v>0</v>
      </c>
      <c r="J14" s="233">
        <f t="shared" si="0"/>
        <v>1</v>
      </c>
      <c r="K14" s="234"/>
    </row>
    <row r="15" spans="1:11" x14ac:dyDescent="0.25">
      <c r="A15" s="228"/>
      <c r="B15" s="229"/>
      <c r="C15" s="230"/>
      <c r="D15" s="231"/>
      <c r="E15" s="232"/>
      <c r="F15" s="50"/>
      <c r="G15" s="231"/>
      <c r="H15" s="232"/>
      <c r="I15" s="99">
        <f>Joueur8!F$35</f>
        <v>0</v>
      </c>
      <c r="J15" s="233">
        <f t="shared" si="0"/>
        <v>1</v>
      </c>
      <c r="K15" s="234"/>
    </row>
    <row r="16" spans="1:11" x14ac:dyDescent="0.25">
      <c r="A16" s="228"/>
      <c r="B16" s="229"/>
      <c r="C16" s="230"/>
      <c r="D16" s="231"/>
      <c r="E16" s="232"/>
      <c r="F16" s="50"/>
      <c r="G16" s="231"/>
      <c r="H16" s="232"/>
      <c r="I16" s="99">
        <f>Joueur9!F$35</f>
        <v>0</v>
      </c>
      <c r="J16" s="233">
        <f t="shared" si="0"/>
        <v>1</v>
      </c>
      <c r="K16" s="234"/>
    </row>
    <row r="17" spans="1:11" x14ac:dyDescent="0.25">
      <c r="A17" s="228"/>
      <c r="B17" s="229"/>
      <c r="C17" s="230"/>
      <c r="D17" s="231"/>
      <c r="E17" s="232"/>
      <c r="F17" s="50"/>
      <c r="G17" s="231"/>
      <c r="H17" s="232"/>
      <c r="I17" s="99">
        <f>Joueur10!F$35</f>
        <v>0</v>
      </c>
      <c r="J17" s="233">
        <f t="shared" si="0"/>
        <v>1</v>
      </c>
      <c r="K17" s="234"/>
    </row>
    <row r="18" spans="1:11" x14ac:dyDescent="0.25">
      <c r="A18" s="228"/>
      <c r="B18" s="229"/>
      <c r="C18" s="230"/>
      <c r="D18" s="231"/>
      <c r="E18" s="232"/>
      <c r="F18" s="50"/>
      <c r="G18" s="231"/>
      <c r="H18" s="232"/>
      <c r="I18" s="99">
        <f>Joueur11!F$35</f>
        <v>0</v>
      </c>
      <c r="J18" s="233">
        <f t="shared" si="0"/>
        <v>1</v>
      </c>
      <c r="K18" s="234"/>
    </row>
    <row r="19" spans="1:11" x14ac:dyDescent="0.25">
      <c r="A19" s="228"/>
      <c r="B19" s="229"/>
      <c r="C19" s="230"/>
      <c r="D19" s="231"/>
      <c r="E19" s="232"/>
      <c r="F19" s="50"/>
      <c r="G19" s="231"/>
      <c r="H19" s="232"/>
      <c r="I19" s="99">
        <f>Joueur12!F$35</f>
        <v>0</v>
      </c>
      <c r="J19" s="233">
        <f t="shared" si="0"/>
        <v>1</v>
      </c>
      <c r="K19" s="234"/>
    </row>
    <row r="20" spans="1:11" x14ac:dyDescent="0.25">
      <c r="A20" s="228"/>
      <c r="B20" s="229"/>
      <c r="C20" s="230"/>
      <c r="D20" s="231"/>
      <c r="E20" s="232"/>
      <c r="F20" s="50"/>
      <c r="G20" s="231"/>
      <c r="H20" s="232"/>
      <c r="I20" s="99">
        <f>Joueur13!F$35</f>
        <v>0</v>
      </c>
      <c r="J20" s="233">
        <f t="shared" si="0"/>
        <v>1</v>
      </c>
      <c r="K20" s="234"/>
    </row>
    <row r="21" spans="1:11" x14ac:dyDescent="0.25">
      <c r="A21" s="228"/>
      <c r="B21" s="229"/>
      <c r="C21" s="230"/>
      <c r="D21" s="231"/>
      <c r="E21" s="232"/>
      <c r="F21" s="50"/>
      <c r="G21" s="231"/>
      <c r="H21" s="232"/>
      <c r="I21" s="99">
        <f>Joueur14!F$35</f>
        <v>0</v>
      </c>
      <c r="J21" s="233">
        <f t="shared" si="0"/>
        <v>1</v>
      </c>
      <c r="K21" s="234"/>
    </row>
    <row r="22" spans="1:11" x14ac:dyDescent="0.25">
      <c r="A22" s="228"/>
      <c r="B22" s="229"/>
      <c r="C22" s="230"/>
      <c r="D22" s="231"/>
      <c r="E22" s="232"/>
      <c r="F22" s="50"/>
      <c r="G22" s="231"/>
      <c r="H22" s="232"/>
      <c r="I22" s="99">
        <f>Joueur15!F$35</f>
        <v>0</v>
      </c>
      <c r="J22" s="233">
        <f t="shared" si="0"/>
        <v>1</v>
      </c>
      <c r="K22" s="234"/>
    </row>
    <row r="23" spans="1:11" x14ac:dyDescent="0.25">
      <c r="A23" s="228"/>
      <c r="B23" s="229"/>
      <c r="C23" s="230"/>
      <c r="D23" s="231"/>
      <c r="E23" s="232"/>
      <c r="F23" s="50"/>
      <c r="G23" s="231"/>
      <c r="H23" s="232"/>
      <c r="I23" s="99">
        <f>Joueur16!F$35</f>
        <v>0</v>
      </c>
      <c r="J23" s="233">
        <f t="shared" si="0"/>
        <v>1</v>
      </c>
      <c r="K23" s="234"/>
    </row>
    <row r="24" spans="1:11" x14ac:dyDescent="0.25">
      <c r="A24" s="228"/>
      <c r="B24" s="229"/>
      <c r="C24" s="230"/>
      <c r="D24" s="231"/>
      <c r="E24" s="232"/>
      <c r="F24" s="50"/>
      <c r="G24" s="231"/>
      <c r="H24" s="232"/>
      <c r="I24" s="99">
        <f>Joueur17!F$35</f>
        <v>0</v>
      </c>
      <c r="J24" s="233">
        <f t="shared" si="0"/>
        <v>1</v>
      </c>
      <c r="K24" s="234"/>
    </row>
    <row r="25" spans="1:11" x14ac:dyDescent="0.25">
      <c r="A25" s="228"/>
      <c r="B25" s="229"/>
      <c r="C25" s="230"/>
      <c r="D25" s="231"/>
      <c r="E25" s="232"/>
      <c r="F25" s="50"/>
      <c r="G25" s="231"/>
      <c r="H25" s="232"/>
      <c r="I25" s="99">
        <f>Joueur18!F$35</f>
        <v>0</v>
      </c>
      <c r="J25" s="233">
        <f t="shared" si="0"/>
        <v>1</v>
      </c>
      <c r="K25" s="234"/>
    </row>
    <row r="26" spans="1:11" x14ac:dyDescent="0.25">
      <c r="A26" s="228"/>
      <c r="B26" s="229"/>
      <c r="C26" s="230"/>
      <c r="D26" s="231"/>
      <c r="E26" s="232"/>
      <c r="F26" s="50"/>
      <c r="G26" s="231"/>
      <c r="H26" s="232"/>
      <c r="I26" s="99">
        <f>Joueur19!F$35</f>
        <v>0</v>
      </c>
      <c r="J26" s="233">
        <f t="shared" si="0"/>
        <v>1</v>
      </c>
      <c r="K26" s="234"/>
    </row>
    <row r="27" spans="1:11" x14ac:dyDescent="0.25">
      <c r="A27" s="228"/>
      <c r="B27" s="229"/>
      <c r="C27" s="230"/>
      <c r="D27" s="231"/>
      <c r="E27" s="232"/>
      <c r="F27" s="51"/>
      <c r="G27" s="231"/>
      <c r="H27" s="232"/>
      <c r="I27" s="99">
        <f>Joueur20!F$35</f>
        <v>0</v>
      </c>
      <c r="J27" s="233">
        <f t="shared" si="0"/>
        <v>1</v>
      </c>
      <c r="K27" s="234"/>
    </row>
    <row r="28" spans="1:11" x14ac:dyDescent="0.25">
      <c r="A28" s="7"/>
      <c r="B28" s="7"/>
      <c r="C28" s="7"/>
      <c r="D28" s="7"/>
      <c r="E28" s="7"/>
      <c r="F28" s="7"/>
      <c r="G28" s="7"/>
      <c r="H28" s="7"/>
      <c r="I28" s="7"/>
      <c r="J28" s="7"/>
      <c r="K28" s="7"/>
    </row>
    <row r="29" spans="1:11" x14ac:dyDescent="0.25">
      <c r="A29" s="7"/>
      <c r="B29" s="7"/>
      <c r="C29" s="7"/>
      <c r="D29" s="7"/>
      <c r="E29" s="7"/>
      <c r="F29" s="7"/>
      <c r="G29" s="7"/>
      <c r="H29" s="7"/>
      <c r="I29" s="7"/>
      <c r="J29" s="7"/>
      <c r="K29" s="7"/>
    </row>
    <row r="30" spans="1:11" ht="15.75" thickBot="1" x14ac:dyDescent="0.3">
      <c r="A30" s="7"/>
      <c r="B30" s="7"/>
      <c r="C30" s="7"/>
      <c r="D30" s="7"/>
      <c r="E30" s="7"/>
      <c r="F30" s="7"/>
      <c r="G30" s="7"/>
      <c r="H30" s="7" t="s">
        <v>5</v>
      </c>
      <c r="I30" s="7"/>
      <c r="J30" s="7"/>
      <c r="K30" s="7"/>
    </row>
    <row r="31" spans="1:11" x14ac:dyDescent="0.25">
      <c r="A31" s="7"/>
      <c r="B31" s="7"/>
      <c r="C31" s="7"/>
      <c r="D31" s="7"/>
      <c r="E31" s="7"/>
      <c r="F31" s="7"/>
      <c r="G31" s="7"/>
      <c r="H31" s="235"/>
      <c r="I31" s="236"/>
      <c r="J31" s="237"/>
      <c r="K31" s="7"/>
    </row>
    <row r="32" spans="1:11" x14ac:dyDescent="0.25">
      <c r="A32" s="7"/>
      <c r="B32" s="7"/>
      <c r="C32" s="7"/>
      <c r="D32" s="7"/>
      <c r="E32" s="7"/>
      <c r="F32" s="7"/>
      <c r="G32" s="7"/>
      <c r="H32" s="238"/>
      <c r="I32" s="239"/>
      <c r="J32" s="240"/>
      <c r="K32" s="7"/>
    </row>
    <row r="33" spans="1:11" x14ac:dyDescent="0.25">
      <c r="A33" s="7"/>
      <c r="B33" s="7"/>
      <c r="C33" s="7"/>
      <c r="D33" s="7"/>
      <c r="E33" s="7"/>
      <c r="F33" s="7"/>
      <c r="G33" s="7"/>
      <c r="H33" s="238"/>
      <c r="I33" s="239"/>
      <c r="J33" s="240"/>
      <c r="K33" s="7"/>
    </row>
    <row r="34" spans="1:11" x14ac:dyDescent="0.25">
      <c r="A34" s="7"/>
      <c r="B34" s="7"/>
      <c r="C34" s="7"/>
      <c r="D34" s="7"/>
      <c r="E34" s="7"/>
      <c r="F34" s="7"/>
      <c r="G34" s="7"/>
      <c r="H34" s="238"/>
      <c r="I34" s="239"/>
      <c r="J34" s="240"/>
      <c r="K34" s="7"/>
    </row>
    <row r="35" spans="1:11" ht="15.75" thickBot="1" x14ac:dyDescent="0.3">
      <c r="A35" s="7"/>
      <c r="B35" s="7"/>
      <c r="C35" s="7"/>
      <c r="D35" s="7"/>
      <c r="E35" s="7"/>
      <c r="F35" s="7"/>
      <c r="G35" s="7"/>
      <c r="H35" s="241"/>
      <c r="I35" s="242"/>
      <c r="J35" s="243"/>
      <c r="K35" s="7"/>
    </row>
    <row r="36" spans="1:11" x14ac:dyDescent="0.25">
      <c r="A36" s="7"/>
      <c r="B36" s="7"/>
      <c r="C36" s="7"/>
      <c r="D36" s="7"/>
      <c r="E36" s="7"/>
      <c r="F36" s="7"/>
      <c r="G36" s="7"/>
      <c r="H36" s="7"/>
      <c r="I36" s="7"/>
      <c r="J36" s="7"/>
      <c r="K36" s="7"/>
    </row>
    <row r="37" spans="1:11" x14ac:dyDescent="0.25">
      <c r="A37" s="7"/>
      <c r="B37" s="7" t="s">
        <v>15</v>
      </c>
      <c r="C37" s="7"/>
      <c r="D37" s="7"/>
      <c r="E37" s="7"/>
      <c r="F37" s="7"/>
      <c r="G37" s="7"/>
      <c r="H37" s="7"/>
      <c r="I37" s="7"/>
      <c r="J37" s="7"/>
      <c r="K37" s="7"/>
    </row>
    <row r="38" spans="1:11" x14ac:dyDescent="0.25">
      <c r="A38" s="7"/>
      <c r="B38" s="7" t="s">
        <v>16</v>
      </c>
      <c r="C38" s="7"/>
      <c r="D38" s="7"/>
      <c r="E38" s="7"/>
      <c r="F38" s="7"/>
      <c r="G38" s="7"/>
      <c r="H38" s="7"/>
      <c r="I38" s="7"/>
      <c r="J38" s="7"/>
      <c r="K38" s="7"/>
    </row>
    <row r="39" spans="1:11" x14ac:dyDescent="0.25">
      <c r="A39" s="53" t="s">
        <v>10</v>
      </c>
      <c r="B39" s="7"/>
      <c r="C39" s="7"/>
      <c r="D39" s="7"/>
      <c r="E39" s="7"/>
      <c r="F39" s="7"/>
      <c r="G39" s="7"/>
      <c r="H39" s="7"/>
      <c r="I39" s="7"/>
      <c r="J39" s="7"/>
      <c r="K39" s="7"/>
    </row>
  </sheetData>
  <sheetProtection algorithmName="SHA-512" hashValue="1dUD7DFD/JJ//GaOyl2nYLGonSVLqcOTGHzKYvrR1CfcvRil4zP8vnRYlDfunNkxzGIQBKKoF1UmmoW0bfD+MA==" saltValue="ALamTU+X/HGWgrvAsXnyLw==" spinCount="100000" sheet="1" objects="1" scenarios="1"/>
  <mergeCells count="89">
    <mergeCell ref="J26:K26"/>
    <mergeCell ref="J27:K27"/>
    <mergeCell ref="H31:J35"/>
    <mergeCell ref="J20:K20"/>
    <mergeCell ref="J21:K21"/>
    <mergeCell ref="J22:K22"/>
    <mergeCell ref="J23:K23"/>
    <mergeCell ref="J24:K24"/>
    <mergeCell ref="J25:K25"/>
    <mergeCell ref="J19:K19"/>
    <mergeCell ref="J8:K8"/>
    <mergeCell ref="J9:K9"/>
    <mergeCell ref="J10:K10"/>
    <mergeCell ref="J11:K11"/>
    <mergeCell ref="J12:K12"/>
    <mergeCell ref="J13:K13"/>
    <mergeCell ref="J14:K14"/>
    <mergeCell ref="J15:K15"/>
    <mergeCell ref="J16:K16"/>
    <mergeCell ref="J17:K17"/>
    <mergeCell ref="J18:K18"/>
    <mergeCell ref="A26:C26"/>
    <mergeCell ref="D26:E26"/>
    <mergeCell ref="G26:H26"/>
    <mergeCell ref="A27:C27"/>
    <mergeCell ref="D27:E27"/>
    <mergeCell ref="G27:H27"/>
    <mergeCell ref="A24:C24"/>
    <mergeCell ref="D24:E24"/>
    <mergeCell ref="G24:H24"/>
    <mergeCell ref="A25:C25"/>
    <mergeCell ref="D25:E25"/>
    <mergeCell ref="G25:H25"/>
    <mergeCell ref="A22:C22"/>
    <mergeCell ref="D22:E22"/>
    <mergeCell ref="G22:H22"/>
    <mergeCell ref="A23:C23"/>
    <mergeCell ref="D23:E23"/>
    <mergeCell ref="G23:H23"/>
    <mergeCell ref="A20:C20"/>
    <mergeCell ref="D20:E20"/>
    <mergeCell ref="G20:H20"/>
    <mergeCell ref="A21:C21"/>
    <mergeCell ref="D21:E21"/>
    <mergeCell ref="G21:H21"/>
    <mergeCell ref="A18:C18"/>
    <mergeCell ref="D18:E18"/>
    <mergeCell ref="G18:H18"/>
    <mergeCell ref="A19:C19"/>
    <mergeCell ref="D19:E19"/>
    <mergeCell ref="G19:H19"/>
    <mergeCell ref="A16:C16"/>
    <mergeCell ref="D16:E16"/>
    <mergeCell ref="G16:H16"/>
    <mergeCell ref="A17:C17"/>
    <mergeCell ref="D17:E17"/>
    <mergeCell ref="G17:H17"/>
    <mergeCell ref="A14:C14"/>
    <mergeCell ref="D14:E14"/>
    <mergeCell ref="G14:H14"/>
    <mergeCell ref="A15:C15"/>
    <mergeCell ref="D15:E15"/>
    <mergeCell ref="G15:H15"/>
    <mergeCell ref="A12:C12"/>
    <mergeCell ref="D12:E12"/>
    <mergeCell ref="G12:H12"/>
    <mergeCell ref="A13:C13"/>
    <mergeCell ref="D13:E13"/>
    <mergeCell ref="G13:H13"/>
    <mergeCell ref="A10:C10"/>
    <mergeCell ref="D10:E10"/>
    <mergeCell ref="G10:H10"/>
    <mergeCell ref="A11:C11"/>
    <mergeCell ref="D11:E11"/>
    <mergeCell ref="G11:H11"/>
    <mergeCell ref="A8:C8"/>
    <mergeCell ref="D8:E8"/>
    <mergeCell ref="G8:H8"/>
    <mergeCell ref="A9:C9"/>
    <mergeCell ref="D9:E9"/>
    <mergeCell ref="G9:H9"/>
    <mergeCell ref="A1:K1"/>
    <mergeCell ref="C2:H2"/>
    <mergeCell ref="J2:K2"/>
    <mergeCell ref="C4:E4"/>
    <mergeCell ref="A7:C7"/>
    <mergeCell ref="D7:E7"/>
    <mergeCell ref="G7:H7"/>
    <mergeCell ref="J7:K7"/>
  </mergeCells>
  <conditionalFormatting sqref="J8:K27">
    <cfRule type="top10" dxfId="0" priority="1" rank="20"/>
  </conditionalFormatting>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C89F-6E0D-4764-8B1D-D2E1EDC5CFAF}">
  <sheetPr codeName="Feuil30">
    <tabColor theme="9" tint="0.79998168889431442"/>
  </sheetPr>
  <dimension ref="A1:J52"/>
  <sheetViews>
    <sheetView zoomScaleNormal="100" workbookViewId="0">
      <selection activeCell="F19" sqref="F19"/>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28" t="s">
        <v>59</v>
      </c>
      <c r="B1" s="329"/>
      <c r="C1" s="329"/>
      <c r="D1" s="329"/>
      <c r="E1" s="329"/>
      <c r="F1" s="329"/>
      <c r="G1" s="329"/>
      <c r="H1" s="329"/>
      <c r="I1" s="329"/>
      <c r="J1" s="330"/>
    </row>
    <row r="2" spans="1:10" ht="15.75" thickBot="1" x14ac:dyDescent="0.3">
      <c r="A2" s="22" t="s">
        <v>0</v>
      </c>
      <c r="B2" s="316" t="str">
        <f>IF(ISBLANK(Résultats!A26),"",Résultats!A26)</f>
        <v/>
      </c>
      <c r="C2" s="320"/>
      <c r="D2" s="320"/>
      <c r="E2" s="320"/>
      <c r="F2" s="317"/>
      <c r="G2" s="23" t="s">
        <v>1</v>
      </c>
      <c r="H2" s="23"/>
      <c r="I2" s="316" t="str">
        <f>IF(ISBLANK(Résultats!D26),"",Résultats!D26)</f>
        <v/>
      </c>
      <c r="J2" s="317"/>
    </row>
    <row r="3" spans="1:10" ht="15.75" thickBot="1" x14ac:dyDescent="0.3">
      <c r="A3" s="22" t="s">
        <v>2</v>
      </c>
      <c r="B3" s="23"/>
      <c r="C3" s="316" t="str">
        <f>IF(ISBLANK(Résultats!G26),"",Résultats!G26)</f>
        <v/>
      </c>
      <c r="D3" s="320"/>
      <c r="E3" s="320"/>
      <c r="F3" s="317"/>
      <c r="G3" s="331" t="s">
        <v>17</v>
      </c>
      <c r="H3" s="332"/>
      <c r="I3" s="318" t="str">
        <f>IF(ISBLANK(Résultats!F26),"","moins de 21ans")</f>
        <v/>
      </c>
      <c r="J3" s="319"/>
    </row>
    <row r="4" spans="1:10" ht="15.75" thickBot="1" x14ac:dyDescent="0.3">
      <c r="A4" s="22" t="s">
        <v>4</v>
      </c>
      <c r="B4" s="23"/>
      <c r="C4" s="316" t="str">
        <f>IF(ISBLANK(Résultats!C2),"",(Résultats!C2))</f>
        <v/>
      </c>
      <c r="D4" s="320"/>
      <c r="E4" s="320"/>
      <c r="F4" s="317"/>
      <c r="G4" s="23" t="s">
        <v>9</v>
      </c>
      <c r="H4" s="23"/>
      <c r="I4" s="318" t="str">
        <f>IF(ISBLANK(Résultats!J2),"",Résultats!J2)</f>
        <v/>
      </c>
      <c r="J4" s="319"/>
    </row>
    <row r="5" spans="1:10" x14ac:dyDescent="0.25">
      <c r="A5" s="22" t="s">
        <v>39</v>
      </c>
      <c r="B5" s="23"/>
      <c r="C5" s="23"/>
      <c r="D5" s="23"/>
      <c r="E5" s="23"/>
      <c r="F5" s="23"/>
      <c r="G5" s="23"/>
      <c r="H5" s="23"/>
      <c r="I5" s="40"/>
      <c r="J5" s="24"/>
    </row>
    <row r="6" spans="1:10" ht="17.25" x14ac:dyDescent="0.25">
      <c r="A6" s="104" t="s">
        <v>41</v>
      </c>
      <c r="B6" s="23"/>
      <c r="C6" s="23"/>
      <c r="D6" s="23"/>
      <c r="E6" s="23"/>
      <c r="F6" s="23"/>
      <c r="G6" s="23"/>
      <c r="H6" s="23"/>
      <c r="I6" s="23"/>
      <c r="J6" s="24"/>
    </row>
    <row r="7" spans="1:10" ht="17.25" x14ac:dyDescent="0.25">
      <c r="A7" s="104" t="s">
        <v>65</v>
      </c>
      <c r="B7" s="23"/>
      <c r="C7" s="23"/>
      <c r="D7" s="23"/>
      <c r="E7" s="23"/>
      <c r="F7" s="23"/>
      <c r="G7" s="23"/>
      <c r="H7" s="23"/>
      <c r="I7" s="23"/>
      <c r="J7" s="24"/>
    </row>
    <row r="8" spans="1:10" ht="17.25" x14ac:dyDescent="0.25">
      <c r="A8" s="104" t="s">
        <v>67</v>
      </c>
      <c r="B8" s="23"/>
      <c r="C8" s="23"/>
      <c r="D8" s="23"/>
      <c r="E8" s="23"/>
      <c r="F8" s="23"/>
      <c r="G8" s="23"/>
      <c r="H8" s="23"/>
      <c r="I8" s="23"/>
      <c r="J8" s="24"/>
    </row>
    <row r="9" spans="1:10" ht="15.75" thickBot="1" x14ac:dyDescent="0.3">
      <c r="A9" s="22"/>
      <c r="B9" s="23"/>
      <c r="C9" s="23"/>
      <c r="D9" s="23"/>
      <c r="E9" s="23"/>
      <c r="F9" s="23"/>
      <c r="G9" s="23"/>
      <c r="H9" s="23"/>
      <c r="I9" s="23"/>
      <c r="J9" s="24"/>
    </row>
    <row r="10" spans="1:10" ht="45" x14ac:dyDescent="0.25">
      <c r="A10" s="23"/>
      <c r="B10" s="116" t="s">
        <v>47</v>
      </c>
      <c r="C10" s="117" t="s">
        <v>43</v>
      </c>
      <c r="D10" s="117" t="s">
        <v>44</v>
      </c>
      <c r="E10" s="117" t="s">
        <v>46</v>
      </c>
      <c r="F10" s="118" t="s">
        <v>24</v>
      </c>
      <c r="G10" s="109"/>
      <c r="H10" s="65"/>
      <c r="I10" s="23"/>
      <c r="J10" s="24"/>
    </row>
    <row r="11" spans="1:10" x14ac:dyDescent="0.25">
      <c r="A11" s="23"/>
      <c r="B11" s="25" t="s">
        <v>48</v>
      </c>
      <c r="C11" s="165">
        <f>ExerciceA!G$39</f>
        <v>0</v>
      </c>
      <c r="D11" s="177">
        <f>ExerciceA!K$39</f>
        <v>0</v>
      </c>
      <c r="E11" s="177">
        <f>ExerciceA!O$39</f>
        <v>0</v>
      </c>
      <c r="F11" s="178">
        <f>ExerciceA!S38</f>
        <v>0</v>
      </c>
      <c r="G11" s="23"/>
      <c r="H11" s="67"/>
      <c r="I11" s="23"/>
      <c r="J11" s="24"/>
    </row>
    <row r="12" spans="1:10" x14ac:dyDescent="0.25">
      <c r="A12" s="23"/>
      <c r="B12" s="25" t="s">
        <v>49</v>
      </c>
      <c r="C12" s="165">
        <f>ExerciceB!G$39</f>
        <v>0</v>
      </c>
      <c r="D12" s="177">
        <f>ExerciceB!K$39</f>
        <v>0</v>
      </c>
      <c r="E12" s="177">
        <f>ExerciceB!O$39</f>
        <v>0</v>
      </c>
      <c r="F12" s="178">
        <f>ExerciceB!S38</f>
        <v>0</v>
      </c>
      <c r="G12" s="23"/>
      <c r="H12" s="67"/>
      <c r="I12" s="23"/>
      <c r="J12" s="24"/>
    </row>
    <row r="13" spans="1:10" x14ac:dyDescent="0.25">
      <c r="A13" s="23"/>
      <c r="B13" s="25" t="s">
        <v>50</v>
      </c>
      <c r="C13" s="165">
        <f>ExerciceC!G$39</f>
        <v>0</v>
      </c>
      <c r="D13" s="177">
        <f>ExerciceC!K$39</f>
        <v>0</v>
      </c>
      <c r="E13" s="177">
        <f>ExerciceC!O$39</f>
        <v>0</v>
      </c>
      <c r="F13" s="178">
        <f>ExerciceC!S38</f>
        <v>0</v>
      </c>
      <c r="G13" s="23"/>
      <c r="H13" s="67"/>
      <c r="I13" s="23"/>
      <c r="J13" s="24"/>
    </row>
    <row r="14" spans="1:10" x14ac:dyDescent="0.25">
      <c r="A14" s="23"/>
      <c r="B14" s="25" t="s">
        <v>51</v>
      </c>
      <c r="C14" s="165">
        <f>ExerciceD!G$39</f>
        <v>0</v>
      </c>
      <c r="D14" s="177">
        <f>ExerciceD!K$39</f>
        <v>0</v>
      </c>
      <c r="E14" s="177">
        <f>ExerciceD!O$39</f>
        <v>0</v>
      </c>
      <c r="F14" s="178">
        <f>ExerciceD!S38</f>
        <v>0</v>
      </c>
      <c r="G14" s="23"/>
      <c r="H14" s="67"/>
      <c r="I14" s="23"/>
      <c r="J14" s="24"/>
    </row>
    <row r="15" spans="1:10" x14ac:dyDescent="0.25">
      <c r="A15" s="23"/>
      <c r="B15" s="25" t="s">
        <v>52</v>
      </c>
      <c r="C15" s="165">
        <f>ExerciceE!G$39</f>
        <v>0</v>
      </c>
      <c r="D15" s="177">
        <f>ExerciceE!K$39</f>
        <v>0</v>
      </c>
      <c r="E15" s="177">
        <f>ExerciceE!O$39</f>
        <v>0</v>
      </c>
      <c r="F15" s="178">
        <f>ExerciceE!S38</f>
        <v>0</v>
      </c>
      <c r="G15" s="23"/>
      <c r="H15" s="67"/>
      <c r="I15" s="23"/>
      <c r="J15" s="24"/>
    </row>
    <row r="16" spans="1:10" x14ac:dyDescent="0.25">
      <c r="A16" s="23"/>
      <c r="B16" s="25" t="s">
        <v>53</v>
      </c>
      <c r="C16" s="165">
        <f>ExerciceF!G$39</f>
        <v>0</v>
      </c>
      <c r="D16" s="177">
        <f>ExerciceF!K$39</f>
        <v>0</v>
      </c>
      <c r="E16" s="177">
        <f>ExerciceF!O$39</f>
        <v>0</v>
      </c>
      <c r="F16" s="178">
        <f>ExerciceF!S38</f>
        <v>0</v>
      </c>
      <c r="G16" s="23"/>
      <c r="H16" s="67"/>
      <c r="I16" s="23"/>
      <c r="J16" s="24"/>
    </row>
    <row r="17" spans="1:10" x14ac:dyDescent="0.25">
      <c r="A17" s="23"/>
      <c r="B17" s="25" t="s">
        <v>54</v>
      </c>
      <c r="C17" s="165">
        <f>ExerciceG!G$39</f>
        <v>0</v>
      </c>
      <c r="D17" s="177">
        <f>ExerciceG!J$39</f>
        <v>0</v>
      </c>
      <c r="E17" s="177">
        <f>ExerciceG!M$39</f>
        <v>0</v>
      </c>
      <c r="F17" s="178">
        <f>ExerciceG!P38</f>
        <v>0</v>
      </c>
      <c r="G17" s="23"/>
      <c r="H17" s="67"/>
      <c r="I17" s="23"/>
      <c r="J17" s="24"/>
    </row>
    <row r="18" spans="1:10" ht="15.75" thickBot="1" x14ac:dyDescent="0.3">
      <c r="A18" s="23"/>
      <c r="B18" s="119" t="s">
        <v>55</v>
      </c>
      <c r="C18" s="166">
        <f>ExerciceH!G$39</f>
        <v>0</v>
      </c>
      <c r="D18" s="179">
        <f>ExerciceH!L$39</f>
        <v>0</v>
      </c>
      <c r="E18" s="179">
        <f>ExerciceH!Q$39</f>
        <v>0</v>
      </c>
      <c r="F18" s="180">
        <f>ExerciceH!V38</f>
        <v>0</v>
      </c>
      <c r="G18" s="23"/>
      <c r="H18" s="67"/>
      <c r="I18" s="23"/>
      <c r="J18" s="24"/>
    </row>
    <row r="19" spans="1:10" x14ac:dyDescent="0.25">
      <c r="A19" s="23"/>
      <c r="B19" s="85"/>
      <c r="C19" s="23"/>
      <c r="D19" s="23"/>
      <c r="E19" s="23"/>
      <c r="F19" s="23"/>
      <c r="G19" s="23"/>
      <c r="H19" s="67"/>
      <c r="I19" s="23"/>
      <c r="J19" s="24"/>
    </row>
    <row r="20" spans="1:10" x14ac:dyDescent="0.25">
      <c r="A20" s="23"/>
      <c r="B20" s="85"/>
      <c r="C20" s="23"/>
      <c r="D20" s="23"/>
      <c r="E20" s="23"/>
      <c r="F20" s="23"/>
      <c r="G20" s="23"/>
      <c r="H20" s="67"/>
      <c r="I20" s="23"/>
      <c r="J20" s="24"/>
    </row>
    <row r="21" spans="1:10" x14ac:dyDescent="0.25">
      <c r="A21" s="23"/>
      <c r="B21" s="85"/>
      <c r="C21" s="23"/>
      <c r="D21" s="23"/>
      <c r="E21" s="23"/>
      <c r="F21" s="23"/>
      <c r="G21" s="23"/>
      <c r="H21" s="67"/>
      <c r="I21" s="23"/>
      <c r="J21" s="24"/>
    </row>
    <row r="22" spans="1:10" x14ac:dyDescent="0.25">
      <c r="A22" s="23"/>
      <c r="B22" s="85"/>
      <c r="C22" s="23"/>
      <c r="D22" s="23"/>
      <c r="E22" s="23"/>
      <c r="F22" s="23"/>
      <c r="G22" s="23"/>
      <c r="H22" s="67"/>
      <c r="I22" s="23"/>
      <c r="J22" s="24"/>
    </row>
    <row r="23" spans="1:10" x14ac:dyDescent="0.25">
      <c r="A23" s="23"/>
      <c r="B23" s="85"/>
      <c r="C23" s="23"/>
      <c r="D23" s="23"/>
      <c r="E23" s="23"/>
      <c r="F23" s="23"/>
      <c r="G23" s="23"/>
      <c r="H23" s="67"/>
      <c r="I23" s="23"/>
      <c r="J23" s="24"/>
    </row>
    <row r="24" spans="1:10" x14ac:dyDescent="0.25">
      <c r="A24" s="23"/>
      <c r="B24" s="85"/>
      <c r="C24" s="23"/>
      <c r="D24" s="23"/>
      <c r="E24" s="23"/>
      <c r="F24" s="23"/>
      <c r="G24" s="23"/>
      <c r="H24" s="67"/>
      <c r="I24" s="23"/>
      <c r="J24" s="24"/>
    </row>
    <row r="25" spans="1:10" x14ac:dyDescent="0.25">
      <c r="A25" s="23"/>
      <c r="B25" s="85"/>
      <c r="C25" s="23"/>
      <c r="D25" s="23"/>
      <c r="E25" s="23"/>
      <c r="F25" s="23"/>
      <c r="G25" s="23"/>
      <c r="H25" s="67"/>
      <c r="I25" s="23"/>
      <c r="J25" s="24"/>
    </row>
    <row r="26" spans="1:10" x14ac:dyDescent="0.25">
      <c r="A26" s="23"/>
      <c r="B26" s="85"/>
      <c r="C26" s="23"/>
      <c r="D26" s="23"/>
      <c r="E26" s="23"/>
      <c r="F26" s="23"/>
      <c r="G26" s="23"/>
      <c r="H26" s="67"/>
      <c r="I26" s="23"/>
      <c r="J26" s="24"/>
    </row>
    <row r="27" spans="1:10" x14ac:dyDescent="0.25">
      <c r="A27" s="23"/>
      <c r="B27" s="85"/>
      <c r="C27" s="23"/>
      <c r="D27" s="23"/>
      <c r="E27" s="23"/>
      <c r="F27" s="23"/>
      <c r="G27" s="23"/>
      <c r="H27" s="67"/>
      <c r="I27" s="23"/>
      <c r="J27" s="24"/>
    </row>
    <row r="28" spans="1:10" x14ac:dyDescent="0.25">
      <c r="A28" s="23"/>
      <c r="B28" s="85"/>
      <c r="C28" s="23"/>
      <c r="D28" s="23"/>
      <c r="E28" s="23"/>
      <c r="F28" s="23"/>
      <c r="G28" s="23"/>
      <c r="H28" s="67"/>
      <c r="I28" s="23"/>
      <c r="J28" s="24"/>
    </row>
    <row r="29" spans="1:10" x14ac:dyDescent="0.25">
      <c r="A29" s="23"/>
      <c r="B29" s="85"/>
      <c r="C29" s="23"/>
      <c r="D29" s="23"/>
      <c r="E29" s="23"/>
      <c r="F29" s="23"/>
      <c r="G29" s="23"/>
      <c r="H29" s="67"/>
      <c r="I29" s="23"/>
      <c r="J29" s="24"/>
    </row>
    <row r="30" spans="1:10" x14ac:dyDescent="0.25">
      <c r="A30" s="23"/>
      <c r="B30" s="85"/>
      <c r="C30" s="23"/>
      <c r="D30" s="23"/>
      <c r="E30" s="23"/>
      <c r="F30" s="23"/>
      <c r="G30" s="23"/>
      <c r="H30" s="67"/>
      <c r="I30" s="23"/>
      <c r="J30" s="24"/>
    </row>
    <row r="31" spans="1:10" x14ac:dyDescent="0.25">
      <c r="A31" s="23"/>
      <c r="B31" s="85"/>
      <c r="C31" s="23"/>
      <c r="D31" s="23"/>
      <c r="E31" s="23"/>
      <c r="F31" s="23"/>
      <c r="G31" s="23"/>
      <c r="H31" s="67"/>
      <c r="I31" s="23"/>
      <c r="J31" s="24"/>
    </row>
    <row r="32" spans="1:10" x14ac:dyDescent="0.25">
      <c r="A32" s="23"/>
      <c r="B32" s="85"/>
      <c r="C32" s="23"/>
      <c r="D32" s="23"/>
      <c r="E32" s="23"/>
      <c r="F32" s="23"/>
      <c r="G32" s="23"/>
      <c r="H32" s="67"/>
      <c r="I32" s="23"/>
      <c r="J32" s="24"/>
    </row>
    <row r="33" spans="1:10" x14ac:dyDescent="0.25">
      <c r="A33" s="23"/>
      <c r="B33" s="85"/>
      <c r="C33" s="23"/>
      <c r="D33" s="23"/>
      <c r="E33" s="23"/>
      <c r="F33" s="23"/>
      <c r="G33" s="23"/>
      <c r="H33" s="67"/>
      <c r="I33" s="23"/>
      <c r="J33" s="24"/>
    </row>
    <row r="34" spans="1:10" x14ac:dyDescent="0.25">
      <c r="A34" s="23"/>
      <c r="B34" s="85"/>
      <c r="C34" s="23"/>
      <c r="D34" s="23"/>
      <c r="E34" s="86"/>
      <c r="F34" s="86"/>
      <c r="G34" s="23"/>
      <c r="H34" s="67"/>
      <c r="I34" s="23"/>
      <c r="J34" s="24"/>
    </row>
    <row r="35" spans="1:10" x14ac:dyDescent="0.25">
      <c r="A35" s="23"/>
      <c r="B35" s="23"/>
      <c r="C35" s="23"/>
      <c r="D35" s="87"/>
      <c r="E35" s="26" t="s">
        <v>19</v>
      </c>
      <c r="F35" s="95">
        <f>SUM(F11:F34)</f>
        <v>0</v>
      </c>
      <c r="G35" s="66"/>
      <c r="H35" s="23"/>
      <c r="I35" s="23"/>
      <c r="J35" s="24"/>
    </row>
    <row r="36" spans="1:10" x14ac:dyDescent="0.25">
      <c r="A36" s="23"/>
      <c r="B36" s="23"/>
      <c r="C36" s="23"/>
      <c r="D36" s="23"/>
      <c r="E36" s="27"/>
      <c r="F36" s="73"/>
      <c r="G36" s="23"/>
      <c r="H36" s="23"/>
      <c r="I36" s="23"/>
      <c r="J36" s="24"/>
    </row>
    <row r="37" spans="1:10" x14ac:dyDescent="0.25">
      <c r="A37" s="23"/>
      <c r="B37" s="23"/>
      <c r="C37" s="23"/>
      <c r="D37" s="23"/>
      <c r="E37" s="23"/>
      <c r="F37" s="23"/>
      <c r="G37" s="23"/>
      <c r="H37" s="23"/>
      <c r="I37" s="23"/>
      <c r="J37" s="24"/>
    </row>
    <row r="38" spans="1:10" x14ac:dyDescent="0.25">
      <c r="A38" s="22"/>
      <c r="B38" s="23"/>
      <c r="C38" s="23"/>
      <c r="D38" s="23"/>
      <c r="E38" s="23"/>
      <c r="F38" s="23"/>
      <c r="G38" s="23"/>
      <c r="H38" s="23"/>
      <c r="I38" s="23"/>
      <c r="J38" s="24"/>
    </row>
    <row r="39" spans="1:10" x14ac:dyDescent="0.25">
      <c r="A39" s="22"/>
      <c r="B39" s="23"/>
      <c r="C39" s="23"/>
      <c r="D39" s="23"/>
      <c r="E39" s="23"/>
      <c r="F39" s="23"/>
      <c r="G39" s="23"/>
      <c r="H39" s="23"/>
      <c r="I39" s="23"/>
      <c r="J39" s="24"/>
    </row>
    <row r="40" spans="1:10" x14ac:dyDescent="0.25">
      <c r="A40" s="22"/>
      <c r="B40" s="23"/>
      <c r="C40" s="23"/>
      <c r="D40" s="23"/>
      <c r="E40" s="23"/>
      <c r="F40" s="23"/>
      <c r="G40" s="23"/>
      <c r="H40" s="23"/>
      <c r="I40" s="23"/>
      <c r="J40" s="24"/>
    </row>
    <row r="41" spans="1:10" x14ac:dyDescent="0.25">
      <c r="A41" s="22"/>
      <c r="B41" s="23"/>
      <c r="C41" s="23"/>
      <c r="D41" s="23"/>
      <c r="E41" s="23"/>
      <c r="F41" s="23"/>
      <c r="G41" s="23"/>
      <c r="H41" s="23"/>
      <c r="I41" s="23"/>
      <c r="J41" s="24"/>
    </row>
    <row r="42" spans="1:10" x14ac:dyDescent="0.25">
      <c r="A42" s="22"/>
      <c r="B42" s="23"/>
      <c r="C42" s="23"/>
      <c r="D42" s="23"/>
      <c r="E42" s="23"/>
      <c r="F42" s="23"/>
      <c r="G42" s="23"/>
      <c r="H42" s="23"/>
      <c r="I42" s="23"/>
      <c r="J42" s="24"/>
    </row>
    <row r="43" spans="1:10" x14ac:dyDescent="0.25">
      <c r="A43" s="22"/>
      <c r="B43" s="23"/>
      <c r="C43" s="23"/>
      <c r="D43" s="23"/>
      <c r="E43" s="23"/>
      <c r="F43" s="23"/>
      <c r="G43" s="23"/>
      <c r="H43" s="23"/>
      <c r="I43" s="23"/>
      <c r="J43" s="24"/>
    </row>
    <row r="44" spans="1:10" x14ac:dyDescent="0.25">
      <c r="A44" s="22"/>
      <c r="B44" s="23"/>
      <c r="C44" s="23"/>
      <c r="D44" s="23"/>
      <c r="E44" s="23"/>
      <c r="F44" s="23"/>
      <c r="G44" s="23"/>
      <c r="H44" s="23"/>
      <c r="I44" s="23"/>
      <c r="J44" s="24"/>
    </row>
    <row r="45" spans="1:10" x14ac:dyDescent="0.25">
      <c r="A45" s="22"/>
      <c r="B45" s="23"/>
      <c r="C45" s="23"/>
      <c r="D45" s="23"/>
      <c r="E45" s="23"/>
      <c r="F45" s="23"/>
      <c r="G45" s="23"/>
      <c r="H45" s="23"/>
      <c r="I45" s="23"/>
      <c r="J45" s="24"/>
    </row>
    <row r="46" spans="1:10" ht="15.75" thickBot="1" x14ac:dyDescent="0.3">
      <c r="A46" s="22"/>
      <c r="B46" s="28" t="s">
        <v>3</v>
      </c>
      <c r="C46" s="23"/>
      <c r="D46" s="23"/>
      <c r="E46" s="23"/>
      <c r="F46" s="23" t="s">
        <v>5</v>
      </c>
      <c r="G46" s="23"/>
      <c r="H46" s="23"/>
      <c r="I46" s="23"/>
      <c r="J46" s="24"/>
    </row>
    <row r="47" spans="1:10" ht="15.75" thickBot="1" x14ac:dyDescent="0.3">
      <c r="A47" s="22"/>
      <c r="B47" s="310" t="str">
        <f>IF(ISBLANK(Résultats!C4),"",Résultats!C4)</f>
        <v/>
      </c>
      <c r="C47" s="311"/>
      <c r="D47" s="312"/>
      <c r="E47" s="23"/>
      <c r="F47" s="301"/>
      <c r="G47" s="302"/>
      <c r="H47" s="303"/>
      <c r="I47" s="23"/>
      <c r="J47" s="24"/>
    </row>
    <row r="48" spans="1:10" x14ac:dyDescent="0.25">
      <c r="A48" s="22"/>
      <c r="B48" s="23"/>
      <c r="C48" s="23"/>
      <c r="D48" s="23"/>
      <c r="E48" s="23"/>
      <c r="F48" s="304"/>
      <c r="G48" s="305"/>
      <c r="H48" s="306"/>
      <c r="I48" s="23"/>
      <c r="J48" s="24"/>
    </row>
    <row r="49" spans="1:10" x14ac:dyDescent="0.25">
      <c r="A49" s="22"/>
      <c r="B49" s="23"/>
      <c r="C49" s="23"/>
      <c r="D49" s="23"/>
      <c r="E49" s="23"/>
      <c r="F49" s="304"/>
      <c r="G49" s="305"/>
      <c r="H49" s="306"/>
      <c r="I49" s="23"/>
      <c r="J49" s="24"/>
    </row>
    <row r="50" spans="1:10" x14ac:dyDescent="0.25">
      <c r="A50" s="22"/>
      <c r="B50" s="23"/>
      <c r="C50" s="23"/>
      <c r="D50" s="23"/>
      <c r="E50" s="23"/>
      <c r="F50" s="304"/>
      <c r="G50" s="305"/>
      <c r="H50" s="306"/>
      <c r="I50" s="23"/>
      <c r="J50" s="24"/>
    </row>
    <row r="51" spans="1:10" ht="15.75" thickBot="1" x14ac:dyDescent="0.3">
      <c r="A51" s="22"/>
      <c r="B51" s="23"/>
      <c r="C51" s="23"/>
      <c r="D51" s="23"/>
      <c r="E51" s="23"/>
      <c r="F51" s="307"/>
      <c r="G51" s="308"/>
      <c r="H51" s="309"/>
      <c r="I51" s="23"/>
      <c r="J51" s="24"/>
    </row>
    <row r="52" spans="1:10" ht="15.75" thickBot="1" x14ac:dyDescent="0.3">
      <c r="A52" s="57" t="s">
        <v>18</v>
      </c>
      <c r="B52" s="28"/>
      <c r="C52" s="28"/>
      <c r="D52" s="28"/>
      <c r="E52" s="28"/>
      <c r="F52" s="28"/>
      <c r="G52" s="28"/>
      <c r="H52" s="28"/>
      <c r="I52" s="28"/>
      <c r="J52" s="29"/>
    </row>
  </sheetData>
  <sheetProtection algorithmName="SHA-512" hashValue="XaU2Okk29O6LeY7h/HvywTfrBgjs6I4CyZideM+MVtX9/nMS681sVZikDQK+fmIs89QEmaP78R9/xBUAVu5Txw==" saltValue="rwqn6JlSBoplLuuwwcE9ZQ==" spinCount="100000" sheet="1" objects="1" scenarios="1" insertHyperlinks="0"/>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8F55-803F-41EC-8550-B67E7BB1F6B5}">
  <sheetPr codeName="Feuil31">
    <tabColor theme="4" tint="0.79998168889431442"/>
  </sheetPr>
  <dimension ref="A1:J52"/>
  <sheetViews>
    <sheetView zoomScaleNormal="100" workbookViewId="0">
      <selection activeCell="B2" sqref="B2:F2"/>
    </sheetView>
  </sheetViews>
  <sheetFormatPr baseColWidth="10" defaultColWidth="10.7109375" defaultRowHeight="15" x14ac:dyDescent="0.25"/>
  <cols>
    <col min="1" max="1" width="14.42578125" customWidth="1"/>
    <col min="2" max="2" width="12.42578125" bestFit="1" customWidth="1"/>
    <col min="5" max="5" width="17.140625" bestFit="1" customWidth="1"/>
    <col min="6" max="6" width="14.140625" customWidth="1"/>
    <col min="8" max="8" width="12.140625" customWidth="1"/>
  </cols>
  <sheetData>
    <row r="1" spans="1:10" ht="111" customHeight="1" thickBot="1" x14ac:dyDescent="0.3">
      <c r="A1" s="333" t="s">
        <v>59</v>
      </c>
      <c r="B1" s="334"/>
      <c r="C1" s="334"/>
      <c r="D1" s="334"/>
      <c r="E1" s="334"/>
      <c r="F1" s="334"/>
      <c r="G1" s="334"/>
      <c r="H1" s="334"/>
      <c r="I1" s="334"/>
      <c r="J1" s="335"/>
    </row>
    <row r="2" spans="1:10" ht="15.75" thickBot="1" x14ac:dyDescent="0.3">
      <c r="A2" s="30" t="s">
        <v>0</v>
      </c>
      <c r="B2" s="316" t="str">
        <f>IF(ISBLANK(Résultats!A27),"",Résultats!A27)</f>
        <v/>
      </c>
      <c r="C2" s="320"/>
      <c r="D2" s="320"/>
      <c r="E2" s="320"/>
      <c r="F2" s="317"/>
      <c r="G2" s="31" t="s">
        <v>1</v>
      </c>
      <c r="H2" s="31"/>
      <c r="I2" s="316" t="str">
        <f>IF(ISBLANK(Résultats!D27),"",Résultats!D27)</f>
        <v/>
      </c>
      <c r="J2" s="317"/>
    </row>
    <row r="3" spans="1:10" ht="15.75" thickBot="1" x14ac:dyDescent="0.3">
      <c r="A3" s="30" t="s">
        <v>2</v>
      </c>
      <c r="B3" s="31"/>
      <c r="C3" s="316" t="str">
        <f>IF(ISBLANK(Résultats!G27),"",Résultats!G27)</f>
        <v/>
      </c>
      <c r="D3" s="320"/>
      <c r="E3" s="320"/>
      <c r="F3" s="317"/>
      <c r="G3" s="336" t="s">
        <v>17</v>
      </c>
      <c r="H3" s="337"/>
      <c r="I3" s="318" t="str">
        <f>IF(ISBLANK(Résultats!F27),"","moins de 21ans")</f>
        <v/>
      </c>
      <c r="J3" s="319"/>
    </row>
    <row r="4" spans="1:10" ht="15.75" thickBot="1" x14ac:dyDescent="0.3">
      <c r="A4" s="30" t="s">
        <v>4</v>
      </c>
      <c r="B4" s="31"/>
      <c r="C4" s="316" t="str">
        <f>IF(ISBLANK(Résultats!C2),"",(Résultats!C2))</f>
        <v/>
      </c>
      <c r="D4" s="320"/>
      <c r="E4" s="320"/>
      <c r="F4" s="317"/>
      <c r="G4" s="31" t="s">
        <v>9</v>
      </c>
      <c r="H4" s="31"/>
      <c r="I4" s="318" t="str">
        <f>IF(ISBLANK(Résultats!J2),"",Résultats!J2)</f>
        <v/>
      </c>
      <c r="J4" s="319"/>
    </row>
    <row r="5" spans="1:10" x14ac:dyDescent="0.25">
      <c r="A5" s="30" t="s">
        <v>39</v>
      </c>
      <c r="B5" s="31"/>
      <c r="C5" s="31"/>
      <c r="D5" s="31"/>
      <c r="E5" s="31"/>
      <c r="F5" s="31"/>
      <c r="G5" s="31"/>
      <c r="H5" s="31"/>
      <c r="I5" s="39"/>
      <c r="J5" s="32"/>
    </row>
    <row r="6" spans="1:10" ht="17.25" x14ac:dyDescent="0.25">
      <c r="A6" s="103" t="s">
        <v>41</v>
      </c>
      <c r="B6" s="31"/>
      <c r="C6" s="31"/>
      <c r="D6" s="31"/>
      <c r="E6" s="31"/>
      <c r="F6" s="31"/>
      <c r="G6" s="31"/>
      <c r="H6" s="31"/>
      <c r="I6" s="31"/>
      <c r="J6" s="32"/>
    </row>
    <row r="7" spans="1:10" ht="17.25" x14ac:dyDescent="0.25">
      <c r="A7" s="103" t="s">
        <v>65</v>
      </c>
      <c r="B7" s="31"/>
      <c r="C7" s="31"/>
      <c r="D7" s="31"/>
      <c r="E7" s="31"/>
      <c r="F7" s="31"/>
      <c r="G7" s="31"/>
      <c r="H7" s="31"/>
      <c r="I7" s="31"/>
      <c r="J7" s="32"/>
    </row>
    <row r="8" spans="1:10" ht="17.25" x14ac:dyDescent="0.25">
      <c r="A8" s="103" t="s">
        <v>67</v>
      </c>
      <c r="B8" s="31"/>
      <c r="C8" s="31"/>
      <c r="D8" s="31"/>
      <c r="E8" s="31"/>
      <c r="F8" s="31"/>
      <c r="G8" s="31"/>
      <c r="H8" s="31"/>
      <c r="I8" s="31"/>
      <c r="J8" s="32"/>
    </row>
    <row r="9" spans="1:10" ht="15.75" thickBot="1" x14ac:dyDescent="0.3">
      <c r="A9" s="30"/>
      <c r="B9" s="31"/>
      <c r="C9" s="31"/>
      <c r="D9" s="31"/>
      <c r="E9" s="31"/>
      <c r="F9" s="31"/>
      <c r="G9" s="31"/>
      <c r="H9" s="31"/>
      <c r="I9" s="31"/>
      <c r="J9" s="32"/>
    </row>
    <row r="10" spans="1:10" ht="45" x14ac:dyDescent="0.25">
      <c r="A10" s="31"/>
      <c r="B10" s="112" t="s">
        <v>47</v>
      </c>
      <c r="C10" s="113" t="s">
        <v>43</v>
      </c>
      <c r="D10" s="113" t="s">
        <v>44</v>
      </c>
      <c r="E10" s="113" t="s">
        <v>46</v>
      </c>
      <c r="F10" s="114" t="s">
        <v>24</v>
      </c>
      <c r="G10" s="108"/>
      <c r="H10" s="62"/>
      <c r="I10" s="31"/>
      <c r="J10" s="32"/>
    </row>
    <row r="11" spans="1:10" x14ac:dyDescent="0.25">
      <c r="A11" s="31"/>
      <c r="B11" s="33" t="s">
        <v>48</v>
      </c>
      <c r="C11" s="163">
        <f>ExerciceA!G$41</f>
        <v>0</v>
      </c>
      <c r="D11" s="173">
        <f>ExerciceA!K$41</f>
        <v>0</v>
      </c>
      <c r="E11" s="173">
        <f>ExerciceA!O$41</f>
        <v>0</v>
      </c>
      <c r="F11" s="174">
        <f>ExerciceA!S40</f>
        <v>0</v>
      </c>
      <c r="G11" s="31"/>
      <c r="H11" s="64"/>
      <c r="I11" s="31"/>
      <c r="J11" s="32"/>
    </row>
    <row r="12" spans="1:10" x14ac:dyDescent="0.25">
      <c r="A12" s="31"/>
      <c r="B12" s="33" t="s">
        <v>49</v>
      </c>
      <c r="C12" s="163">
        <f>ExerciceB!G$41</f>
        <v>0</v>
      </c>
      <c r="D12" s="173">
        <f>ExerciceB!K$41</f>
        <v>0</v>
      </c>
      <c r="E12" s="173">
        <f>ExerciceB!O$41</f>
        <v>0</v>
      </c>
      <c r="F12" s="174">
        <f>ExerciceB!S40</f>
        <v>0</v>
      </c>
      <c r="G12" s="31"/>
      <c r="H12" s="64"/>
      <c r="I12" s="31"/>
      <c r="J12" s="32"/>
    </row>
    <row r="13" spans="1:10" x14ac:dyDescent="0.25">
      <c r="A13" s="31"/>
      <c r="B13" s="33" t="s">
        <v>50</v>
      </c>
      <c r="C13" s="163">
        <f>ExerciceC!G$41</f>
        <v>0</v>
      </c>
      <c r="D13" s="173">
        <f>ExerciceC!K$41</f>
        <v>0</v>
      </c>
      <c r="E13" s="173">
        <f>ExerciceC!O$41</f>
        <v>0</v>
      </c>
      <c r="F13" s="174">
        <f>ExerciceC!S40</f>
        <v>0</v>
      </c>
      <c r="G13" s="31"/>
      <c r="H13" s="64"/>
      <c r="I13" s="31"/>
      <c r="J13" s="32"/>
    </row>
    <row r="14" spans="1:10" x14ac:dyDescent="0.25">
      <c r="A14" s="31"/>
      <c r="B14" s="33" t="s">
        <v>51</v>
      </c>
      <c r="C14" s="163">
        <f>ExerciceD!G$41</f>
        <v>0</v>
      </c>
      <c r="D14" s="173">
        <f>ExerciceD!K$41</f>
        <v>0</v>
      </c>
      <c r="E14" s="173">
        <f>ExerciceD!O$41</f>
        <v>0</v>
      </c>
      <c r="F14" s="174">
        <f>ExerciceD!S40</f>
        <v>0</v>
      </c>
      <c r="G14" s="31"/>
      <c r="H14" s="64"/>
      <c r="I14" s="31"/>
      <c r="J14" s="32"/>
    </row>
    <row r="15" spans="1:10" x14ac:dyDescent="0.25">
      <c r="A15" s="31"/>
      <c r="B15" s="33" t="s">
        <v>52</v>
      </c>
      <c r="C15" s="163">
        <f>ExerciceE!G$41</f>
        <v>0</v>
      </c>
      <c r="D15" s="173">
        <f>ExerciceE!K$41</f>
        <v>0</v>
      </c>
      <c r="E15" s="173">
        <f>ExerciceE!O$41</f>
        <v>0</v>
      </c>
      <c r="F15" s="174">
        <f>ExerciceE!S40</f>
        <v>0</v>
      </c>
      <c r="G15" s="31"/>
      <c r="H15" s="64"/>
      <c r="I15" s="31"/>
      <c r="J15" s="32"/>
    </row>
    <row r="16" spans="1:10" x14ac:dyDescent="0.25">
      <c r="A16" s="31"/>
      <c r="B16" s="33" t="s">
        <v>53</v>
      </c>
      <c r="C16" s="163">
        <f>ExerciceF!G$41</f>
        <v>0</v>
      </c>
      <c r="D16" s="173">
        <f>ExerciceF!K$41</f>
        <v>0</v>
      </c>
      <c r="E16" s="173">
        <f>ExerciceF!O$41</f>
        <v>0</v>
      </c>
      <c r="F16" s="174">
        <f>ExerciceF!S40</f>
        <v>0</v>
      </c>
      <c r="G16" s="31"/>
      <c r="H16" s="64"/>
      <c r="I16" s="31"/>
      <c r="J16" s="32"/>
    </row>
    <row r="17" spans="1:10" x14ac:dyDescent="0.25">
      <c r="A17" s="31"/>
      <c r="B17" s="33" t="s">
        <v>54</v>
      </c>
      <c r="C17" s="163">
        <f>ExerciceG!G$41</f>
        <v>0</v>
      </c>
      <c r="D17" s="173">
        <f>ExerciceG!J$41</f>
        <v>0</v>
      </c>
      <c r="E17" s="173">
        <f>ExerciceG!M$41</f>
        <v>0</v>
      </c>
      <c r="F17" s="174">
        <f>ExerciceG!P40</f>
        <v>0</v>
      </c>
      <c r="G17" s="31"/>
      <c r="H17" s="64"/>
      <c r="I17" s="31"/>
      <c r="J17" s="32"/>
    </row>
    <row r="18" spans="1:10" ht="15.75" thickBot="1" x14ac:dyDescent="0.3">
      <c r="A18" s="31"/>
      <c r="B18" s="115" t="s">
        <v>55</v>
      </c>
      <c r="C18" s="164">
        <f>ExerciceH!G$41</f>
        <v>0</v>
      </c>
      <c r="D18" s="175">
        <f>ExerciceH!L$41</f>
        <v>0</v>
      </c>
      <c r="E18" s="175">
        <f>ExerciceH!Q$41</f>
        <v>0</v>
      </c>
      <c r="F18" s="176">
        <f>ExerciceH!V40</f>
        <v>0</v>
      </c>
      <c r="G18" s="31"/>
      <c r="H18" s="64"/>
      <c r="I18" s="31"/>
      <c r="J18" s="32"/>
    </row>
    <row r="19" spans="1:10" x14ac:dyDescent="0.25">
      <c r="A19" s="31"/>
      <c r="B19" s="88"/>
      <c r="C19" s="31"/>
      <c r="D19" s="31"/>
      <c r="E19" s="31"/>
      <c r="F19" s="31"/>
      <c r="G19" s="31"/>
      <c r="H19" s="64"/>
      <c r="I19" s="31"/>
      <c r="J19" s="32"/>
    </row>
    <row r="20" spans="1:10" x14ac:dyDescent="0.25">
      <c r="A20" s="31"/>
      <c r="B20" s="88"/>
      <c r="C20" s="31"/>
      <c r="D20" s="31"/>
      <c r="E20" s="31"/>
      <c r="F20" s="31"/>
      <c r="G20" s="31"/>
      <c r="H20" s="64"/>
      <c r="I20" s="31"/>
      <c r="J20" s="32"/>
    </row>
    <row r="21" spans="1:10" x14ac:dyDescent="0.25">
      <c r="A21" s="31"/>
      <c r="B21" s="88"/>
      <c r="C21" s="31"/>
      <c r="D21" s="31"/>
      <c r="E21" s="31"/>
      <c r="F21" s="31"/>
      <c r="G21" s="31"/>
      <c r="H21" s="64"/>
      <c r="I21" s="31"/>
      <c r="J21" s="32"/>
    </row>
    <row r="22" spans="1:10" x14ac:dyDescent="0.25">
      <c r="A22" s="31"/>
      <c r="B22" s="88"/>
      <c r="C22" s="31"/>
      <c r="D22" s="31"/>
      <c r="E22" s="31"/>
      <c r="F22" s="31"/>
      <c r="G22" s="31"/>
      <c r="H22" s="64"/>
      <c r="I22" s="31"/>
      <c r="J22" s="32"/>
    </row>
    <row r="23" spans="1:10" x14ac:dyDescent="0.25">
      <c r="A23" s="31"/>
      <c r="B23" s="88"/>
      <c r="C23" s="31"/>
      <c r="D23" s="31"/>
      <c r="E23" s="31"/>
      <c r="F23" s="31"/>
      <c r="G23" s="31"/>
      <c r="H23" s="64"/>
      <c r="I23" s="31"/>
      <c r="J23" s="32"/>
    </row>
    <row r="24" spans="1:10" x14ac:dyDescent="0.25">
      <c r="A24" s="31"/>
      <c r="B24" s="88"/>
      <c r="C24" s="31"/>
      <c r="D24" s="31"/>
      <c r="E24" s="31"/>
      <c r="F24" s="31"/>
      <c r="G24" s="31"/>
      <c r="H24" s="64"/>
      <c r="I24" s="31"/>
      <c r="J24" s="32"/>
    </row>
    <row r="25" spans="1:10" x14ac:dyDescent="0.25">
      <c r="A25" s="31"/>
      <c r="B25" s="88"/>
      <c r="C25" s="31"/>
      <c r="D25" s="31"/>
      <c r="E25" s="31"/>
      <c r="F25" s="31"/>
      <c r="G25" s="31"/>
      <c r="H25" s="64"/>
      <c r="I25" s="31"/>
      <c r="J25" s="32"/>
    </row>
    <row r="26" spans="1:10" x14ac:dyDescent="0.25">
      <c r="A26" s="31"/>
      <c r="B26" s="88"/>
      <c r="C26" s="31"/>
      <c r="D26" s="31"/>
      <c r="E26" s="31"/>
      <c r="F26" s="31"/>
      <c r="G26" s="31"/>
      <c r="H26" s="64"/>
      <c r="I26" s="31"/>
      <c r="J26" s="32"/>
    </row>
    <row r="27" spans="1:10" x14ac:dyDescent="0.25">
      <c r="A27" s="31"/>
      <c r="B27" s="88"/>
      <c r="C27" s="31"/>
      <c r="D27" s="31"/>
      <c r="E27" s="31"/>
      <c r="F27" s="31"/>
      <c r="G27" s="31"/>
      <c r="H27" s="64"/>
      <c r="I27" s="31"/>
      <c r="J27" s="32"/>
    </row>
    <row r="28" spans="1:10" x14ac:dyDescent="0.25">
      <c r="A28" s="31"/>
      <c r="B28" s="88"/>
      <c r="C28" s="31"/>
      <c r="D28" s="31"/>
      <c r="E28" s="31"/>
      <c r="F28" s="31"/>
      <c r="G28" s="31"/>
      <c r="H28" s="64"/>
      <c r="I28" s="31"/>
      <c r="J28" s="32"/>
    </row>
    <row r="29" spans="1:10" x14ac:dyDescent="0.25">
      <c r="A29" s="31"/>
      <c r="B29" s="88"/>
      <c r="C29" s="31"/>
      <c r="D29" s="31"/>
      <c r="E29" s="31"/>
      <c r="F29" s="31"/>
      <c r="G29" s="31"/>
      <c r="H29" s="64"/>
      <c r="I29" s="31"/>
      <c r="J29" s="32"/>
    </row>
    <row r="30" spans="1:10" x14ac:dyDescent="0.25">
      <c r="A30" s="31"/>
      <c r="B30" s="88"/>
      <c r="C30" s="31"/>
      <c r="D30" s="31"/>
      <c r="E30" s="31"/>
      <c r="F30" s="31"/>
      <c r="G30" s="31"/>
      <c r="H30" s="64"/>
      <c r="I30" s="31"/>
      <c r="J30" s="32"/>
    </row>
    <row r="31" spans="1:10" x14ac:dyDescent="0.25">
      <c r="A31" s="31"/>
      <c r="B31" s="88"/>
      <c r="C31" s="31"/>
      <c r="D31" s="31"/>
      <c r="E31" s="31"/>
      <c r="F31" s="31"/>
      <c r="G31" s="31"/>
      <c r="H31" s="64"/>
      <c r="I31" s="31"/>
      <c r="J31" s="32"/>
    </row>
    <row r="32" spans="1:10" x14ac:dyDescent="0.25">
      <c r="A32" s="31"/>
      <c r="B32" s="88"/>
      <c r="C32" s="31"/>
      <c r="D32" s="31"/>
      <c r="E32" s="31"/>
      <c r="F32" s="31"/>
      <c r="G32" s="31"/>
      <c r="H32" s="64"/>
      <c r="I32" s="31"/>
      <c r="J32" s="32"/>
    </row>
    <row r="33" spans="1:10" x14ac:dyDescent="0.25">
      <c r="A33" s="31"/>
      <c r="B33" s="88"/>
      <c r="C33" s="31"/>
      <c r="D33" s="31"/>
      <c r="E33" s="31"/>
      <c r="F33" s="31"/>
      <c r="G33" s="31"/>
      <c r="H33" s="64"/>
      <c r="I33" s="31"/>
      <c r="J33" s="32"/>
    </row>
    <row r="34" spans="1:10" x14ac:dyDescent="0.25">
      <c r="A34" s="31"/>
      <c r="B34" s="88"/>
      <c r="C34" s="31"/>
      <c r="D34" s="31"/>
      <c r="E34" s="89"/>
      <c r="F34" s="89"/>
      <c r="G34" s="31"/>
      <c r="H34" s="64"/>
      <c r="I34" s="31"/>
      <c r="J34" s="32"/>
    </row>
    <row r="35" spans="1:10" x14ac:dyDescent="0.25">
      <c r="A35" s="31"/>
      <c r="B35" s="31"/>
      <c r="C35" s="31"/>
      <c r="D35" s="90"/>
      <c r="E35" s="34" t="s">
        <v>19</v>
      </c>
      <c r="F35" s="97">
        <f>SUM(F11:F34)</f>
        <v>0</v>
      </c>
      <c r="G35" s="63"/>
      <c r="H35" s="31"/>
      <c r="I35" s="31"/>
      <c r="J35" s="32"/>
    </row>
    <row r="36" spans="1:10" x14ac:dyDescent="0.25">
      <c r="A36" s="31"/>
      <c r="B36" s="31"/>
      <c r="C36" s="31"/>
      <c r="D36" s="31"/>
      <c r="E36" s="35"/>
      <c r="F36" s="72"/>
      <c r="G36" s="31"/>
      <c r="H36" s="31"/>
      <c r="I36" s="31"/>
      <c r="J36" s="32"/>
    </row>
    <row r="37" spans="1:10" x14ac:dyDescent="0.25">
      <c r="A37" s="31"/>
      <c r="B37" s="31"/>
      <c r="C37" s="31"/>
      <c r="D37" s="31"/>
      <c r="E37" s="31"/>
      <c r="F37" s="31"/>
      <c r="G37" s="31"/>
      <c r="H37" s="31"/>
      <c r="I37" s="31"/>
      <c r="J37" s="32"/>
    </row>
    <row r="38" spans="1:10" x14ac:dyDescent="0.25">
      <c r="A38" s="30"/>
      <c r="B38" s="31"/>
      <c r="C38" s="31"/>
      <c r="D38" s="31"/>
      <c r="E38" s="31"/>
      <c r="F38" s="31"/>
      <c r="G38" s="31"/>
      <c r="H38" s="31"/>
      <c r="I38" s="31"/>
      <c r="J38" s="32"/>
    </row>
    <row r="39" spans="1:10" x14ac:dyDescent="0.25">
      <c r="A39" s="30"/>
      <c r="B39" s="31"/>
      <c r="C39" s="31"/>
      <c r="D39" s="31"/>
      <c r="E39" s="31"/>
      <c r="F39" s="31"/>
      <c r="G39" s="31"/>
      <c r="H39" s="31"/>
      <c r="I39" s="31"/>
      <c r="J39" s="32"/>
    </row>
    <row r="40" spans="1:10" x14ac:dyDescent="0.25">
      <c r="A40" s="30"/>
      <c r="B40" s="31"/>
      <c r="C40" s="31"/>
      <c r="D40" s="31"/>
      <c r="E40" s="31"/>
      <c r="F40" s="31"/>
      <c r="G40" s="31"/>
      <c r="H40" s="31"/>
      <c r="I40" s="31"/>
      <c r="J40" s="32"/>
    </row>
    <row r="41" spans="1:10" x14ac:dyDescent="0.25">
      <c r="A41" s="30"/>
      <c r="B41" s="31"/>
      <c r="C41" s="31"/>
      <c r="D41" s="31"/>
      <c r="E41" s="31"/>
      <c r="F41" s="31"/>
      <c r="G41" s="31"/>
      <c r="H41" s="31"/>
      <c r="I41" s="31"/>
      <c r="J41" s="32"/>
    </row>
    <row r="42" spans="1:10" x14ac:dyDescent="0.25">
      <c r="A42" s="30"/>
      <c r="B42" s="31"/>
      <c r="C42" s="31"/>
      <c r="D42" s="31"/>
      <c r="E42" s="31"/>
      <c r="F42" s="31"/>
      <c r="G42" s="31"/>
      <c r="H42" s="31"/>
      <c r="I42" s="31"/>
      <c r="J42" s="32"/>
    </row>
    <row r="43" spans="1:10" x14ac:dyDescent="0.25">
      <c r="A43" s="30"/>
      <c r="B43" s="31"/>
      <c r="C43" s="31"/>
      <c r="D43" s="31"/>
      <c r="E43" s="31"/>
      <c r="F43" s="31"/>
      <c r="G43" s="31"/>
      <c r="H43" s="31"/>
      <c r="I43" s="31"/>
      <c r="J43" s="32"/>
    </row>
    <row r="44" spans="1:10" x14ac:dyDescent="0.25">
      <c r="A44" s="30"/>
      <c r="B44" s="31"/>
      <c r="C44" s="31"/>
      <c r="D44" s="31"/>
      <c r="E44" s="31"/>
      <c r="F44" s="31"/>
      <c r="G44" s="31"/>
      <c r="H44" s="31"/>
      <c r="I44" s="31"/>
      <c r="J44" s="32"/>
    </row>
    <row r="45" spans="1:10" x14ac:dyDescent="0.25">
      <c r="A45" s="30"/>
      <c r="B45" s="31"/>
      <c r="C45" s="31"/>
      <c r="D45" s="31"/>
      <c r="E45" s="31"/>
      <c r="F45" s="31"/>
      <c r="G45" s="31"/>
      <c r="H45" s="31"/>
      <c r="I45" s="31"/>
      <c r="J45" s="32"/>
    </row>
    <row r="46" spans="1:10" ht="15.75" thickBot="1" x14ac:dyDescent="0.3">
      <c r="A46" s="30"/>
      <c r="B46" s="36" t="s">
        <v>3</v>
      </c>
      <c r="C46" s="31"/>
      <c r="D46" s="31"/>
      <c r="E46" s="31"/>
      <c r="F46" s="31" t="s">
        <v>5</v>
      </c>
      <c r="G46" s="31"/>
      <c r="H46" s="31"/>
      <c r="I46" s="31"/>
      <c r="J46" s="32"/>
    </row>
    <row r="47" spans="1:10" ht="15.75" thickBot="1" x14ac:dyDescent="0.3">
      <c r="A47" s="30"/>
      <c r="B47" s="310" t="str">
        <f>IF(ISBLANK(Résultats!C4),"",Résultats!C4)</f>
        <v/>
      </c>
      <c r="C47" s="311"/>
      <c r="D47" s="312"/>
      <c r="E47" s="31"/>
      <c r="F47" s="301"/>
      <c r="G47" s="302"/>
      <c r="H47" s="303"/>
      <c r="I47" s="31"/>
      <c r="J47" s="32"/>
    </row>
    <row r="48" spans="1:10" x14ac:dyDescent="0.25">
      <c r="A48" s="30"/>
      <c r="B48" s="31"/>
      <c r="C48" s="31"/>
      <c r="D48" s="31"/>
      <c r="E48" s="31"/>
      <c r="F48" s="304"/>
      <c r="G48" s="305"/>
      <c r="H48" s="306"/>
      <c r="I48" s="31"/>
      <c r="J48" s="32"/>
    </row>
    <row r="49" spans="1:10" x14ac:dyDescent="0.25">
      <c r="A49" s="30"/>
      <c r="B49" s="31"/>
      <c r="C49" s="31"/>
      <c r="D49" s="31"/>
      <c r="E49" s="31"/>
      <c r="F49" s="304"/>
      <c r="G49" s="305"/>
      <c r="H49" s="306"/>
      <c r="I49" s="31"/>
      <c r="J49" s="32"/>
    </row>
    <row r="50" spans="1:10" x14ac:dyDescent="0.25">
      <c r="A50" s="30"/>
      <c r="B50" s="31"/>
      <c r="C50" s="31"/>
      <c r="D50" s="31"/>
      <c r="E50" s="31"/>
      <c r="F50" s="304"/>
      <c r="G50" s="305"/>
      <c r="H50" s="306"/>
      <c r="I50" s="31"/>
      <c r="J50" s="32"/>
    </row>
    <row r="51" spans="1:10" ht="15.75" thickBot="1" x14ac:dyDescent="0.3">
      <c r="A51" s="30"/>
      <c r="B51" s="31"/>
      <c r="C51" s="31"/>
      <c r="D51" s="31"/>
      <c r="E51" s="31"/>
      <c r="F51" s="307"/>
      <c r="G51" s="308"/>
      <c r="H51" s="309"/>
      <c r="I51" s="31"/>
      <c r="J51" s="32"/>
    </row>
    <row r="52" spans="1:10" ht="15.75" thickBot="1" x14ac:dyDescent="0.3">
      <c r="A52" s="56" t="s">
        <v>18</v>
      </c>
      <c r="B52" s="36"/>
      <c r="C52" s="36"/>
      <c r="D52" s="36"/>
      <c r="E52" s="36"/>
      <c r="F52" s="36"/>
      <c r="G52" s="36"/>
      <c r="H52" s="36"/>
      <c r="I52" s="36"/>
      <c r="J52" s="37"/>
    </row>
  </sheetData>
  <sheetProtection algorithmName="SHA-512" hashValue="i72T6A0Jhv455cR7osr1RyIeenhGDZ8qzH2t61ig1jLax3Xh651O3mBy8wMJv2mOumU9/y+JftMRcY81z1ZFmg==" saltValue="dYNZpLO6Pa5OO/n/I7/A7w==" spinCount="100000" sheet="1" objects="1" scenarios="1"/>
  <mergeCells count="10">
    <mergeCell ref="C4:F4"/>
    <mergeCell ref="I4:J4"/>
    <mergeCell ref="B47:D47"/>
    <mergeCell ref="F47:H51"/>
    <mergeCell ref="A1:J1"/>
    <mergeCell ref="B2:F2"/>
    <mergeCell ref="I2:J2"/>
    <mergeCell ref="C3:F3"/>
    <mergeCell ref="G3:H3"/>
    <mergeCell ref="I3:J3"/>
  </mergeCells>
  <phoneticPr fontId="10"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G1:T42"/>
  <sheetViews>
    <sheetView topLeftCell="A12" zoomScaleNormal="100" workbookViewId="0">
      <selection activeCell="S1" sqref="S1:S41"/>
    </sheetView>
  </sheetViews>
  <sheetFormatPr baseColWidth="10" defaultColWidth="10.7109375" defaultRowHeight="15" x14ac:dyDescent="0.25"/>
  <cols>
    <col min="4" max="4" width="14" customWidth="1"/>
    <col min="5" max="5" width="9" customWidth="1"/>
    <col min="6" max="6" width="7.7109375" customWidth="1"/>
    <col min="7" max="18" width="5.5703125" customWidth="1"/>
  </cols>
  <sheetData>
    <row r="1" spans="7:20" ht="117.75" customHeight="1" thickBot="1" x14ac:dyDescent="0.3">
      <c r="G1" s="292" t="s">
        <v>56</v>
      </c>
      <c r="H1" s="293"/>
      <c r="I1" s="293"/>
      <c r="J1" s="294"/>
      <c r="K1" s="292" t="s">
        <v>60</v>
      </c>
      <c r="L1" s="293"/>
      <c r="M1" s="293"/>
      <c r="N1" s="294"/>
      <c r="O1" s="292" t="s">
        <v>62</v>
      </c>
      <c r="P1" s="293"/>
      <c r="Q1" s="293"/>
      <c r="R1" s="294"/>
      <c r="S1" s="192" t="s">
        <v>23</v>
      </c>
      <c r="T1" s="144">
        <v>10</v>
      </c>
    </row>
    <row r="2" spans="7:20" x14ac:dyDescent="0.25">
      <c r="G2" s="128"/>
      <c r="H2" s="129"/>
      <c r="I2" s="129"/>
      <c r="J2" s="130"/>
      <c r="K2" s="128"/>
      <c r="L2" s="129"/>
      <c r="M2" s="129"/>
      <c r="N2" s="130"/>
      <c r="O2" s="128"/>
      <c r="P2" s="129"/>
      <c r="Q2" s="129"/>
      <c r="R2" s="130"/>
      <c r="S2" s="264">
        <f>MAX(G3,K3,O3)</f>
        <v>0</v>
      </c>
      <c r="T2" s="266" t="str">
        <f>IF(ISBLANK(Résultats!D8),"Joueur 1",Résultats!D8)</f>
        <v>Joueur 1</v>
      </c>
    </row>
    <row r="3" spans="7:20" ht="15.75" thickBot="1" x14ac:dyDescent="0.3">
      <c r="G3" s="280">
        <f>IF(SUM(G2:J2)&lt;T$1,SUM(G2:J2),T$1)</f>
        <v>0</v>
      </c>
      <c r="H3" s="281"/>
      <c r="I3" s="281"/>
      <c r="J3" s="282"/>
      <c r="K3" s="283">
        <f>IF((SUM(K2:N2)*0.8)&lt;(T$1*0.8),(SUM(K2:N2)*0.8),(T$1*0.8))</f>
        <v>0</v>
      </c>
      <c r="L3" s="284"/>
      <c r="M3" s="284"/>
      <c r="N3" s="285"/>
      <c r="O3" s="283">
        <f>IF((SUM(O2:R2)*0.6)&lt;(T$1*0.6),(SUM(O2:R2)*0.6),(T$1*0.6))</f>
        <v>0</v>
      </c>
      <c r="P3" s="284"/>
      <c r="Q3" s="284"/>
      <c r="R3" s="285"/>
      <c r="S3" s="265"/>
      <c r="T3" s="267"/>
    </row>
    <row r="4" spans="7:20" x14ac:dyDescent="0.25">
      <c r="G4" s="145"/>
      <c r="H4" s="146"/>
      <c r="I4" s="146"/>
      <c r="J4" s="147"/>
      <c r="K4" s="132"/>
      <c r="L4" s="133"/>
      <c r="M4" s="133"/>
      <c r="N4" s="134"/>
      <c r="O4" s="132"/>
      <c r="P4" s="133"/>
      <c r="Q4" s="133"/>
      <c r="R4" s="134"/>
      <c r="S4" s="260">
        <f t="shared" ref="S4" si="0">MAX(G5,K5,O5)</f>
        <v>0</v>
      </c>
      <c r="T4" s="258" t="str">
        <f>IF(ISBLANK(Résultats!D9),"Joueur 2",Résultats!D9)</f>
        <v>Joueur 2</v>
      </c>
    </row>
    <row r="5" spans="7:20" ht="15.75" thickBot="1" x14ac:dyDescent="0.3">
      <c r="G5" s="286">
        <f>IF(SUM(G4:J4)&lt;T$1,SUM(G4:J4),T$1)</f>
        <v>0</v>
      </c>
      <c r="H5" s="287"/>
      <c r="I5" s="287"/>
      <c r="J5" s="288"/>
      <c r="K5" s="289">
        <f>IF((SUM(K4:N4)*0.8)&lt;(T$1*0.8),(SUM(K4:N4)*0.8),(T$1*0.8))</f>
        <v>0</v>
      </c>
      <c r="L5" s="290"/>
      <c r="M5" s="290"/>
      <c r="N5" s="291"/>
      <c r="O5" s="289">
        <f>IF((SUM(O4:R4)*0.6)&lt;(T$1*0.6),(SUM(O4:R4)*0.6),(T$1*0.6))</f>
        <v>0</v>
      </c>
      <c r="P5" s="290"/>
      <c r="Q5" s="290"/>
      <c r="R5" s="291"/>
      <c r="S5" s="261"/>
      <c r="T5" s="259"/>
    </row>
    <row r="6" spans="7:20" x14ac:dyDescent="0.25">
      <c r="G6" s="148"/>
      <c r="H6" s="149"/>
      <c r="I6" s="149"/>
      <c r="J6" s="150"/>
      <c r="K6" s="136"/>
      <c r="L6" s="137"/>
      <c r="M6" s="137"/>
      <c r="N6" s="138"/>
      <c r="O6" s="136"/>
      <c r="P6" s="137"/>
      <c r="Q6" s="137"/>
      <c r="R6" s="138"/>
      <c r="S6" s="244">
        <f t="shared" ref="S6" si="1">MAX(G7,K7,O7)</f>
        <v>0</v>
      </c>
      <c r="T6" s="246" t="str">
        <f>IF(ISBLANK(Résultats!D10),"Joueur 3",Résultats!D10)</f>
        <v>Joueur 3</v>
      </c>
    </row>
    <row r="7" spans="7:20" ht="15.75" thickBot="1" x14ac:dyDescent="0.3">
      <c r="G7" s="268">
        <f>IF(SUM(G6:J6)&lt;T$1,SUM(G6:J6),T$1)</f>
        <v>0</v>
      </c>
      <c r="H7" s="269"/>
      <c r="I7" s="269"/>
      <c r="J7" s="270"/>
      <c r="K7" s="271">
        <f>IF((SUM(K6:N6)*0.8)&lt;(T$1*0.8),(SUM(K6:N6)*0.8),(T$1*0.8))</f>
        <v>0</v>
      </c>
      <c r="L7" s="272"/>
      <c r="M7" s="272"/>
      <c r="N7" s="273"/>
      <c r="O7" s="271">
        <f>IF((SUM(O6:R6)*0.6)&lt;(T$1*0.6),(SUM(O6:R6)*0.6),(T$1*0.6))</f>
        <v>0</v>
      </c>
      <c r="P7" s="272"/>
      <c r="Q7" s="272"/>
      <c r="R7" s="273"/>
      <c r="S7" s="245"/>
      <c r="T7" s="247"/>
    </row>
    <row r="8" spans="7:20" x14ac:dyDescent="0.25">
      <c r="G8" s="151"/>
      <c r="H8" s="152"/>
      <c r="I8" s="152"/>
      <c r="J8" s="153"/>
      <c r="K8" s="140"/>
      <c r="L8" s="141"/>
      <c r="M8" s="141"/>
      <c r="N8" s="142"/>
      <c r="O8" s="140"/>
      <c r="P8" s="141"/>
      <c r="Q8" s="141"/>
      <c r="R8" s="142"/>
      <c r="S8" s="262">
        <f t="shared" ref="S8" si="2">MAX(G9,K9,O9)</f>
        <v>0</v>
      </c>
      <c r="T8" s="250" t="str">
        <f>IF(ISBLANK(Résultats!D11),"Joueur 4",Résultats!D11)</f>
        <v>Joueur 4</v>
      </c>
    </row>
    <row r="9" spans="7:20" ht="15.75" thickBot="1" x14ac:dyDescent="0.3">
      <c r="G9" s="274">
        <f>IF(SUM(G8:J8)&lt;T$1,SUM(G8:J8),T$1)</f>
        <v>0</v>
      </c>
      <c r="H9" s="275"/>
      <c r="I9" s="275"/>
      <c r="J9" s="276"/>
      <c r="K9" s="277">
        <f>IF((SUM(K8:N8)*0.8)&lt;(T$1*0.8),(SUM(K8:N8)*0.8),(T$1*0.8))</f>
        <v>0</v>
      </c>
      <c r="L9" s="278"/>
      <c r="M9" s="278"/>
      <c r="N9" s="279"/>
      <c r="O9" s="277">
        <f>IF((SUM(O8:R8)*0.6)&lt;(T$1*0.6),(SUM(O8:R8)*0.6),(T$1*0.6))</f>
        <v>0</v>
      </c>
      <c r="P9" s="278"/>
      <c r="Q9" s="278"/>
      <c r="R9" s="279"/>
      <c r="S9" s="263"/>
      <c r="T9" s="251"/>
    </row>
    <row r="10" spans="7:20" x14ac:dyDescent="0.25">
      <c r="G10" s="154"/>
      <c r="H10" s="155"/>
      <c r="I10" s="155"/>
      <c r="J10" s="156"/>
      <c r="K10" s="128"/>
      <c r="L10" s="129"/>
      <c r="M10" s="129"/>
      <c r="N10" s="130"/>
      <c r="O10" s="128"/>
      <c r="P10" s="129"/>
      <c r="Q10" s="129"/>
      <c r="R10" s="130"/>
      <c r="S10" s="264">
        <f t="shared" ref="S10" si="3">MAX(G11,K11,O11)</f>
        <v>0</v>
      </c>
      <c r="T10" s="254" t="str">
        <f>IF(ISBLANK(Résultats!D12),"Joueur 5",Résultats!D12)</f>
        <v>Joueur 5</v>
      </c>
    </row>
    <row r="11" spans="7:20" ht="15.75" thickBot="1" x14ac:dyDescent="0.3">
      <c r="G11" s="280">
        <f>IF(SUM(G10:J10)&lt;T$1,SUM(G10:J10),T$1)</f>
        <v>0</v>
      </c>
      <c r="H11" s="281"/>
      <c r="I11" s="281"/>
      <c r="J11" s="282"/>
      <c r="K11" s="283">
        <f>IF((SUM(K10:N10)*0.8)&lt;(T$1*0.8),(SUM(K10:N10)*0.8),(T$1*0.8))</f>
        <v>0</v>
      </c>
      <c r="L11" s="284"/>
      <c r="M11" s="284"/>
      <c r="N11" s="285"/>
      <c r="O11" s="283">
        <f>IF((SUM(O10:R10)*0.6)&lt;(T$1*0.6),(SUM(O10:R10)*0.6),(T$1*0.6))</f>
        <v>0</v>
      </c>
      <c r="P11" s="284"/>
      <c r="Q11" s="284"/>
      <c r="R11" s="285"/>
      <c r="S11" s="265"/>
      <c r="T11" s="255"/>
    </row>
    <row r="12" spans="7:20" x14ac:dyDescent="0.25">
      <c r="G12" s="145"/>
      <c r="H12" s="146"/>
      <c r="I12" s="146"/>
      <c r="J12" s="147"/>
      <c r="K12" s="132"/>
      <c r="L12" s="133"/>
      <c r="M12" s="133"/>
      <c r="N12" s="134"/>
      <c r="O12" s="132"/>
      <c r="P12" s="133"/>
      <c r="Q12" s="133"/>
      <c r="R12" s="134"/>
      <c r="S12" s="260">
        <f t="shared" ref="S12" si="4">MAX(G13,K13,O13)</f>
        <v>0</v>
      </c>
      <c r="T12" s="258" t="str">
        <f>IF(ISBLANK(Résultats!D13),"Joueur 6",Résultats!D13)</f>
        <v>Joueur 6</v>
      </c>
    </row>
    <row r="13" spans="7:20" ht="15.75" thickBot="1" x14ac:dyDescent="0.3">
      <c r="G13" s="286">
        <f>IF(SUM(G12:J12)&lt;T$1,SUM(G12:J12),T$1)</f>
        <v>0</v>
      </c>
      <c r="H13" s="287"/>
      <c r="I13" s="287"/>
      <c r="J13" s="288"/>
      <c r="K13" s="289">
        <f>IF((SUM(K12:N12)*0.8)&lt;(T$1*0.8),(SUM(K12:N12)*0.8),(T$1*0.8))</f>
        <v>0</v>
      </c>
      <c r="L13" s="290"/>
      <c r="M13" s="290"/>
      <c r="N13" s="291"/>
      <c r="O13" s="289">
        <f>IF((SUM(O12:R12)*0.6)&lt;(T$1*0.6),(SUM(O12:R12)*0.6),(T$1*0.6))</f>
        <v>0</v>
      </c>
      <c r="P13" s="290"/>
      <c r="Q13" s="290"/>
      <c r="R13" s="291"/>
      <c r="S13" s="261"/>
      <c r="T13" s="259"/>
    </row>
    <row r="14" spans="7:20" x14ac:dyDescent="0.25">
      <c r="G14" s="148"/>
      <c r="H14" s="149"/>
      <c r="I14" s="149"/>
      <c r="J14" s="150"/>
      <c r="K14" s="136"/>
      <c r="L14" s="137"/>
      <c r="M14" s="137"/>
      <c r="N14" s="138"/>
      <c r="O14" s="136"/>
      <c r="P14" s="137"/>
      <c r="Q14" s="137"/>
      <c r="R14" s="138"/>
      <c r="S14" s="244">
        <f t="shared" ref="S14" si="5">MAX(G15,K15,O15)</f>
        <v>0</v>
      </c>
      <c r="T14" s="246" t="str">
        <f>IF(ISBLANK(Résultats!D14),"Joueur 7",Résultats!D14)</f>
        <v>Joueur 7</v>
      </c>
    </row>
    <row r="15" spans="7:20" ht="15.75" thickBot="1" x14ac:dyDescent="0.3">
      <c r="G15" s="268">
        <f>IF(SUM(G14:J14)&lt;T$1,SUM(G14:J14),T$1)</f>
        <v>0</v>
      </c>
      <c r="H15" s="269"/>
      <c r="I15" s="269"/>
      <c r="J15" s="270"/>
      <c r="K15" s="271">
        <f>IF((SUM(K14:N14)*0.8)&lt;(T$1*0.8),(SUM(K14:N14)*0.8),(T$1*0.8))</f>
        <v>0</v>
      </c>
      <c r="L15" s="272"/>
      <c r="M15" s="272"/>
      <c r="N15" s="273"/>
      <c r="O15" s="271">
        <f>IF((SUM(O14:R14)*0.6)&lt;(T$1*0.6),(SUM(O14:R14)*0.6),(T$1*0.6))</f>
        <v>0</v>
      </c>
      <c r="P15" s="272"/>
      <c r="Q15" s="272"/>
      <c r="R15" s="273"/>
      <c r="S15" s="245"/>
      <c r="T15" s="247"/>
    </row>
    <row r="16" spans="7:20" x14ac:dyDescent="0.25">
      <c r="G16" s="151"/>
      <c r="H16" s="152"/>
      <c r="I16" s="152"/>
      <c r="J16" s="153"/>
      <c r="K16" s="140"/>
      <c r="L16" s="141"/>
      <c r="M16" s="141"/>
      <c r="N16" s="142"/>
      <c r="O16" s="140"/>
      <c r="P16" s="141"/>
      <c r="Q16" s="141"/>
      <c r="R16" s="142"/>
      <c r="S16" s="248">
        <f t="shared" ref="S16" si="6">MAX(G17,K17,O17)</f>
        <v>0</v>
      </c>
      <c r="T16" s="250" t="str">
        <f>IF(ISBLANK(Résultats!D15),"Joueur 8",Résultats!D15)</f>
        <v>Joueur 8</v>
      </c>
    </row>
    <row r="17" spans="7:20" ht="15.75" thickBot="1" x14ac:dyDescent="0.3">
      <c r="G17" s="274">
        <f>IF(SUM(G16:J16)&lt;T$1,SUM(G16:J16),T$1)</f>
        <v>0</v>
      </c>
      <c r="H17" s="275"/>
      <c r="I17" s="275"/>
      <c r="J17" s="276"/>
      <c r="K17" s="277">
        <f>IF((SUM(K16:N16)*0.8)&lt;(T$1*0.8),(SUM(K16:N16)*0.8),(T$1*0.8))</f>
        <v>0</v>
      </c>
      <c r="L17" s="278"/>
      <c r="M17" s="278"/>
      <c r="N17" s="279"/>
      <c r="O17" s="277">
        <f>IF((SUM(O16:R16)*0.6)&lt;(T$1*0.6),(SUM(O16:R16)*0.6),(T$1*0.6))</f>
        <v>0</v>
      </c>
      <c r="P17" s="278"/>
      <c r="Q17" s="278"/>
      <c r="R17" s="279"/>
      <c r="S17" s="249"/>
      <c r="T17" s="251"/>
    </row>
    <row r="18" spans="7:20" x14ac:dyDescent="0.25">
      <c r="G18" s="154"/>
      <c r="H18" s="155"/>
      <c r="I18" s="155"/>
      <c r="J18" s="156"/>
      <c r="K18" s="128"/>
      <c r="L18" s="129"/>
      <c r="M18" s="129"/>
      <c r="N18" s="130"/>
      <c r="O18" s="128"/>
      <c r="P18" s="129"/>
      <c r="Q18" s="129"/>
      <c r="R18" s="130"/>
      <c r="S18" s="252">
        <f t="shared" ref="S18" si="7">MAX(G19,K19,O19)</f>
        <v>0</v>
      </c>
      <c r="T18" s="254" t="str">
        <f>IF(ISBLANK(Résultats!D16),"Joueur 9",Résultats!D16)</f>
        <v>Joueur 9</v>
      </c>
    </row>
    <row r="19" spans="7:20" ht="15.75" thickBot="1" x14ac:dyDescent="0.3">
      <c r="G19" s="280">
        <f>IF(SUM(G18:J18)&lt;T$1,SUM(G18:J18),T$1)</f>
        <v>0</v>
      </c>
      <c r="H19" s="281"/>
      <c r="I19" s="281"/>
      <c r="J19" s="282"/>
      <c r="K19" s="283">
        <f>IF((SUM(K18:N18)*0.8)&lt;(T$1*0.8),(SUM(K18:N18)*0.8),(T$1*0.8))</f>
        <v>0</v>
      </c>
      <c r="L19" s="284"/>
      <c r="M19" s="284"/>
      <c r="N19" s="285"/>
      <c r="O19" s="283">
        <f>IF((SUM(O18:R18)*0.6)&lt;(T$1*0.6),(SUM(O18:R18)*0.6),(T$1*0.6))</f>
        <v>0</v>
      </c>
      <c r="P19" s="284"/>
      <c r="Q19" s="284"/>
      <c r="R19" s="285"/>
      <c r="S19" s="253"/>
      <c r="T19" s="255"/>
    </row>
    <row r="20" spans="7:20" x14ac:dyDescent="0.25">
      <c r="G20" s="145"/>
      <c r="H20" s="146"/>
      <c r="I20" s="146"/>
      <c r="J20" s="147"/>
      <c r="K20" s="132"/>
      <c r="L20" s="133"/>
      <c r="M20" s="133"/>
      <c r="N20" s="134"/>
      <c r="O20" s="132"/>
      <c r="P20" s="133"/>
      <c r="Q20" s="133"/>
      <c r="R20" s="134"/>
      <c r="S20" s="260">
        <f t="shared" ref="S20" si="8">MAX(G21,K21,O21)</f>
        <v>0</v>
      </c>
      <c r="T20" s="258" t="str">
        <f>IF(ISBLANK(Résultats!D17),"Joueur 10",Résultats!D17)</f>
        <v>Joueur 10</v>
      </c>
    </row>
    <row r="21" spans="7:20" ht="15.75" thickBot="1" x14ac:dyDescent="0.3">
      <c r="G21" s="286">
        <f>IF(SUM(G20:J20)&lt;T$1,SUM(G20:J20),T$1)</f>
        <v>0</v>
      </c>
      <c r="H21" s="287"/>
      <c r="I21" s="287"/>
      <c r="J21" s="288"/>
      <c r="K21" s="289">
        <f>IF((SUM(K20:N20)*0.8)&lt;(T$1*0.8),(SUM(K20:N20)*0.8),(T$1*0.8))</f>
        <v>0</v>
      </c>
      <c r="L21" s="290"/>
      <c r="M21" s="290"/>
      <c r="N21" s="291"/>
      <c r="O21" s="289">
        <f>IF((SUM(O20:R20)*0.6)&lt;(T$1*0.6),(SUM(O20:R20)*0.6),(T$1*0.6))</f>
        <v>0</v>
      </c>
      <c r="P21" s="290"/>
      <c r="Q21" s="290"/>
      <c r="R21" s="291"/>
      <c r="S21" s="261"/>
      <c r="T21" s="259"/>
    </row>
    <row r="22" spans="7:20" x14ac:dyDescent="0.25">
      <c r="G22" s="148"/>
      <c r="H22" s="149"/>
      <c r="I22" s="149"/>
      <c r="J22" s="150"/>
      <c r="K22" s="136"/>
      <c r="L22" s="137"/>
      <c r="M22" s="137"/>
      <c r="N22" s="138"/>
      <c r="O22" s="136"/>
      <c r="P22" s="137"/>
      <c r="Q22" s="137"/>
      <c r="R22" s="138"/>
      <c r="S22" s="244">
        <f t="shared" ref="S22" si="9">MAX(G23,K23,O23)</f>
        <v>0</v>
      </c>
      <c r="T22" s="246" t="str">
        <f>IF(ISBLANK(Résultats!D18),"Joueur 11",Résultats!D18)</f>
        <v>Joueur 11</v>
      </c>
    </row>
    <row r="23" spans="7:20" ht="15.75" thickBot="1" x14ac:dyDescent="0.3">
      <c r="G23" s="268">
        <f>IF(SUM(G22:J22)&lt;T$1,SUM(G22:J22),T$1)</f>
        <v>0</v>
      </c>
      <c r="H23" s="269"/>
      <c r="I23" s="269"/>
      <c r="J23" s="270"/>
      <c r="K23" s="271">
        <f>IF((SUM(K22:N22)*0.8)&lt;(T$1*0.8),(SUM(K22:N22)*0.8),(T$1*0.8))</f>
        <v>0</v>
      </c>
      <c r="L23" s="272"/>
      <c r="M23" s="272"/>
      <c r="N23" s="273"/>
      <c r="O23" s="271">
        <f>IF((SUM(O22:R22)*0.6)&lt;(T$1*0.6),(SUM(O22:R22)*0.6),(T$1*0.6))</f>
        <v>0</v>
      </c>
      <c r="P23" s="272"/>
      <c r="Q23" s="272"/>
      <c r="R23" s="273"/>
      <c r="S23" s="245"/>
      <c r="T23" s="247"/>
    </row>
    <row r="24" spans="7:20" x14ac:dyDescent="0.25">
      <c r="G24" s="151"/>
      <c r="H24" s="152"/>
      <c r="I24" s="152"/>
      <c r="J24" s="153"/>
      <c r="K24" s="140"/>
      <c r="L24" s="141"/>
      <c r="M24" s="141"/>
      <c r="N24" s="142"/>
      <c r="O24" s="140"/>
      <c r="P24" s="141"/>
      <c r="Q24" s="141"/>
      <c r="R24" s="142"/>
      <c r="S24" s="248">
        <f t="shared" ref="S24" si="10">MAX(G25,K25,O25)</f>
        <v>0</v>
      </c>
      <c r="T24" s="250" t="str">
        <f>IF(ISBLANK(Résultats!D19),"Joueur 12",Résultats!D19)</f>
        <v>Joueur 12</v>
      </c>
    </row>
    <row r="25" spans="7:20" ht="15.75" thickBot="1" x14ac:dyDescent="0.3">
      <c r="G25" s="274">
        <f>IF(SUM(G24:J24)&lt;T$1,SUM(G24:J24),T$1)</f>
        <v>0</v>
      </c>
      <c r="H25" s="275"/>
      <c r="I25" s="275"/>
      <c r="J25" s="276"/>
      <c r="K25" s="277">
        <f>IF((SUM(K24:N24)*0.8)&lt;(T$1*0.8),(SUM(K24:N24)*0.8),(T$1*0.8))</f>
        <v>0</v>
      </c>
      <c r="L25" s="278"/>
      <c r="M25" s="278"/>
      <c r="N25" s="279"/>
      <c r="O25" s="277">
        <f>IF((SUM(O24:R24)*0.6)&lt;(T$1*0.6),(SUM(O24:R24)*0.6),(T$1*0.6))</f>
        <v>0</v>
      </c>
      <c r="P25" s="278"/>
      <c r="Q25" s="278"/>
      <c r="R25" s="279"/>
      <c r="S25" s="249"/>
      <c r="T25" s="251"/>
    </row>
    <row r="26" spans="7:20" x14ac:dyDescent="0.25">
      <c r="G26" s="154"/>
      <c r="H26" s="155"/>
      <c r="I26" s="155"/>
      <c r="J26" s="156"/>
      <c r="K26" s="128"/>
      <c r="L26" s="129"/>
      <c r="M26" s="129"/>
      <c r="N26" s="130"/>
      <c r="O26" s="128"/>
      <c r="P26" s="129"/>
      <c r="Q26" s="129"/>
      <c r="R26" s="130"/>
      <c r="S26" s="252">
        <f t="shared" ref="S26" si="11">MAX(G27,K27,O27)</f>
        <v>0</v>
      </c>
      <c r="T26" s="254" t="str">
        <f>IF(ISBLANK(Résultats!D20),"Joueur 13",Résultats!D20)</f>
        <v>Joueur 13</v>
      </c>
    </row>
    <row r="27" spans="7:20" ht="15.75" thickBot="1" x14ac:dyDescent="0.3">
      <c r="G27" s="280">
        <f>IF(SUM(G26:J26)&lt;T$1,SUM(G26:J26),T$1)</f>
        <v>0</v>
      </c>
      <c r="H27" s="281"/>
      <c r="I27" s="281"/>
      <c r="J27" s="282"/>
      <c r="K27" s="283">
        <f>IF((SUM(K26:N26)*0.8)&lt;(T$1*0.8),(SUM(K26:N26)*0.8),(T$1*0.8))</f>
        <v>0</v>
      </c>
      <c r="L27" s="284"/>
      <c r="M27" s="284"/>
      <c r="N27" s="285"/>
      <c r="O27" s="283">
        <f>IF((SUM(O26:R26)*0.6)&lt;(T$1*0.6),(SUM(O26:R26)*0.6),(T$1*0.6))</f>
        <v>0</v>
      </c>
      <c r="P27" s="284"/>
      <c r="Q27" s="284"/>
      <c r="R27" s="285"/>
      <c r="S27" s="253"/>
      <c r="T27" s="255"/>
    </row>
    <row r="28" spans="7:20" x14ac:dyDescent="0.25">
      <c r="G28" s="145"/>
      <c r="H28" s="146"/>
      <c r="I28" s="146"/>
      <c r="J28" s="147"/>
      <c r="K28" s="132"/>
      <c r="L28" s="133"/>
      <c r="M28" s="133"/>
      <c r="N28" s="134"/>
      <c r="O28" s="132"/>
      <c r="P28" s="133"/>
      <c r="Q28" s="133"/>
      <c r="R28" s="134"/>
      <c r="S28" s="256">
        <f t="shared" ref="S28" si="12">MAX(G29,K29,O29)</f>
        <v>0</v>
      </c>
      <c r="T28" s="258" t="str">
        <f>IF(ISBLANK(Résultats!D21),"Joueur 14",Résultats!D21)</f>
        <v>Joueur 14</v>
      </c>
    </row>
    <row r="29" spans="7:20" ht="15.75" thickBot="1" x14ac:dyDescent="0.3">
      <c r="G29" s="286">
        <f>IF(SUM(G28:J28)&lt;T$1,SUM(G28:J28),T$1)</f>
        <v>0</v>
      </c>
      <c r="H29" s="287"/>
      <c r="I29" s="287"/>
      <c r="J29" s="288"/>
      <c r="K29" s="289">
        <f>IF((SUM(K28:N28)*0.8)&lt;(T$1*0.8),(SUM(K28:N28)*0.8),(T$1*0.8))</f>
        <v>0</v>
      </c>
      <c r="L29" s="290"/>
      <c r="M29" s="290"/>
      <c r="N29" s="291"/>
      <c r="O29" s="289">
        <f>IF((SUM(O28:R28)*0.6)&lt;(T$1*0.6),(SUM(O28:R28)*0.6),(T$1*0.6))</f>
        <v>0</v>
      </c>
      <c r="P29" s="290"/>
      <c r="Q29" s="290"/>
      <c r="R29" s="291"/>
      <c r="S29" s="257"/>
      <c r="T29" s="259"/>
    </row>
    <row r="30" spans="7:20" x14ac:dyDescent="0.25">
      <c r="G30" s="148"/>
      <c r="H30" s="149"/>
      <c r="I30" s="149"/>
      <c r="J30" s="150"/>
      <c r="K30" s="136"/>
      <c r="L30" s="137"/>
      <c r="M30" s="137"/>
      <c r="N30" s="138"/>
      <c r="O30" s="136"/>
      <c r="P30" s="137"/>
      <c r="Q30" s="137"/>
      <c r="R30" s="138"/>
      <c r="S30" s="244">
        <f t="shared" ref="S30" si="13">MAX(G31,K31,O31)</f>
        <v>0</v>
      </c>
      <c r="T30" s="246" t="str">
        <f>IF(ISBLANK(Résultats!D22),"Joueur 15",Résultats!D22)</f>
        <v>Joueur 15</v>
      </c>
    </row>
    <row r="31" spans="7:20" ht="15.75" thickBot="1" x14ac:dyDescent="0.3">
      <c r="G31" s="268">
        <f>IF(SUM(G30:J30)&lt;T$1,SUM(G30:J30),T$1)</f>
        <v>0</v>
      </c>
      <c r="H31" s="269"/>
      <c r="I31" s="269"/>
      <c r="J31" s="270"/>
      <c r="K31" s="271">
        <f>IF((SUM(K30:N30)*0.8)&lt;(T$1*0.8),(SUM(K30:N30)*0.8),(T$1*0.8))</f>
        <v>0</v>
      </c>
      <c r="L31" s="272"/>
      <c r="M31" s="272"/>
      <c r="N31" s="273"/>
      <c r="O31" s="271">
        <f>IF((SUM(O30:R30)*0.6)&lt;(T$1*0.6),(SUM(O30:R30)*0.6),(T$1*0.6))</f>
        <v>0</v>
      </c>
      <c r="P31" s="272"/>
      <c r="Q31" s="272"/>
      <c r="R31" s="273"/>
      <c r="S31" s="245"/>
      <c r="T31" s="247"/>
    </row>
    <row r="32" spans="7:20" x14ac:dyDescent="0.25">
      <c r="G32" s="151"/>
      <c r="H32" s="152"/>
      <c r="I32" s="152"/>
      <c r="J32" s="153"/>
      <c r="K32" s="140"/>
      <c r="L32" s="141"/>
      <c r="M32" s="141"/>
      <c r="N32" s="142"/>
      <c r="O32" s="140"/>
      <c r="P32" s="141"/>
      <c r="Q32" s="141"/>
      <c r="R32" s="142"/>
      <c r="S32" s="248">
        <f t="shared" ref="S32" si="14">MAX(G33,K33,O33)</f>
        <v>0</v>
      </c>
      <c r="T32" s="250" t="str">
        <f>IF(ISBLANK(Résultats!D23),"Joueur 16",Résultats!D23)</f>
        <v>Joueur 16</v>
      </c>
    </row>
    <row r="33" spans="7:20" ht="15.75" thickBot="1" x14ac:dyDescent="0.3">
      <c r="G33" s="274">
        <f>IF(SUM(G32:J32)&lt;T$1,SUM(G32:J32),T$1)</f>
        <v>0</v>
      </c>
      <c r="H33" s="275"/>
      <c r="I33" s="275"/>
      <c r="J33" s="276"/>
      <c r="K33" s="277">
        <f>IF((SUM(K32:N32)*0.8)&lt;(T$1*0.8),(SUM(K32:N32)*0.8),(T$1*0.8))</f>
        <v>0</v>
      </c>
      <c r="L33" s="278"/>
      <c r="M33" s="278"/>
      <c r="N33" s="279"/>
      <c r="O33" s="277">
        <f>IF((SUM(O32:R32)*0.6)&lt;(T$1*0.6),(SUM(O32:R32)*0.6),(T$1*0.6))</f>
        <v>0</v>
      </c>
      <c r="P33" s="278"/>
      <c r="Q33" s="278"/>
      <c r="R33" s="279"/>
      <c r="S33" s="249"/>
      <c r="T33" s="251"/>
    </row>
    <row r="34" spans="7:20" x14ac:dyDescent="0.25">
      <c r="G34" s="154"/>
      <c r="H34" s="155"/>
      <c r="I34" s="155"/>
      <c r="J34" s="156"/>
      <c r="K34" s="128"/>
      <c r="L34" s="129"/>
      <c r="M34" s="129"/>
      <c r="N34" s="130"/>
      <c r="O34" s="128"/>
      <c r="P34" s="129"/>
      <c r="Q34" s="129"/>
      <c r="R34" s="130"/>
      <c r="S34" s="252">
        <f t="shared" ref="S34" si="15">MAX(G35,K35,O35)</f>
        <v>0</v>
      </c>
      <c r="T34" s="254" t="str">
        <f>IF(ISBLANK(Résultats!D24),"Joueur 17",Résultats!D24)</f>
        <v>Joueur 17</v>
      </c>
    </row>
    <row r="35" spans="7:20" ht="15.75" thickBot="1" x14ac:dyDescent="0.3">
      <c r="G35" s="280">
        <f>IF(SUM(G34:J34)&lt;T$1,SUM(G34:J34),T$1)</f>
        <v>0</v>
      </c>
      <c r="H35" s="281"/>
      <c r="I35" s="281"/>
      <c r="J35" s="282"/>
      <c r="K35" s="283">
        <f>IF((SUM(K34:N34)*0.8)&lt;(T$1*0.8),(SUM(K34:N34)*0.8),(T$1*0.8))</f>
        <v>0</v>
      </c>
      <c r="L35" s="284"/>
      <c r="M35" s="284"/>
      <c r="N35" s="285"/>
      <c r="O35" s="283">
        <f>IF((SUM(O34:R34)*0.6)&lt;(T$1*0.6),(SUM(O34:R34)*0.6),(T$1*0.6))</f>
        <v>0</v>
      </c>
      <c r="P35" s="284"/>
      <c r="Q35" s="284"/>
      <c r="R35" s="285"/>
      <c r="S35" s="253"/>
      <c r="T35" s="255"/>
    </row>
    <row r="36" spans="7:20" x14ac:dyDescent="0.25">
      <c r="G36" s="145"/>
      <c r="H36" s="146"/>
      <c r="I36" s="146"/>
      <c r="J36" s="147"/>
      <c r="K36" s="132"/>
      <c r="L36" s="133"/>
      <c r="M36" s="133"/>
      <c r="N36" s="134"/>
      <c r="O36" s="132"/>
      <c r="P36" s="133"/>
      <c r="Q36" s="133"/>
      <c r="R36" s="134"/>
      <c r="S36" s="256">
        <f t="shared" ref="S36" si="16">MAX(G37,K37,O37)</f>
        <v>0</v>
      </c>
      <c r="T36" s="258" t="str">
        <f>IF(ISBLANK(Résultats!D25),"Joueur 18",Résultats!D25)</f>
        <v>Joueur 18</v>
      </c>
    </row>
    <row r="37" spans="7:20" ht="15.75" thickBot="1" x14ac:dyDescent="0.3">
      <c r="G37" s="286">
        <f>IF(SUM(G36:J36)&lt;T$1,SUM(G36:J36),T$1)</f>
        <v>0</v>
      </c>
      <c r="H37" s="287"/>
      <c r="I37" s="287"/>
      <c r="J37" s="288"/>
      <c r="K37" s="289">
        <f>IF((SUM(K36:N36)*0.8)&lt;(T$1*0.8),(SUM(K36:N36)*0.8),(T$1*0.8))</f>
        <v>0</v>
      </c>
      <c r="L37" s="290"/>
      <c r="M37" s="290"/>
      <c r="N37" s="291"/>
      <c r="O37" s="289">
        <f>IF((SUM(O36:R36)*0.6)&lt;(T$1*0.6),(SUM(O36:R36)*0.6),(T$1*0.6))</f>
        <v>0</v>
      </c>
      <c r="P37" s="290"/>
      <c r="Q37" s="290"/>
      <c r="R37" s="291"/>
      <c r="S37" s="257"/>
      <c r="T37" s="259"/>
    </row>
    <row r="38" spans="7:20" x14ac:dyDescent="0.25">
      <c r="G38" s="148"/>
      <c r="H38" s="149"/>
      <c r="I38" s="149"/>
      <c r="J38" s="150"/>
      <c r="K38" s="136"/>
      <c r="L38" s="137"/>
      <c r="M38" s="137"/>
      <c r="N38" s="138"/>
      <c r="O38" s="136"/>
      <c r="P38" s="137"/>
      <c r="Q38" s="137"/>
      <c r="R38" s="138"/>
      <c r="S38" s="244">
        <f t="shared" ref="S38" si="17">MAX(G39,K39,O39)</f>
        <v>0</v>
      </c>
      <c r="T38" s="246" t="str">
        <f>IF(ISBLANK(Résultats!D26),"Joueur 19",Résultats!D26)</f>
        <v>Joueur 19</v>
      </c>
    </row>
    <row r="39" spans="7:20" ht="15.75" thickBot="1" x14ac:dyDescent="0.3">
      <c r="G39" s="268">
        <f>IF(SUM(G38:J38)&lt;T$1,SUM(G38:J38),T$1)</f>
        <v>0</v>
      </c>
      <c r="H39" s="269"/>
      <c r="I39" s="269"/>
      <c r="J39" s="270"/>
      <c r="K39" s="271">
        <f>IF((SUM(K38:N38)*0.8)&lt;(T$1*0.8),(SUM(K38:N38)*0.8),(T$1*0.8))</f>
        <v>0</v>
      </c>
      <c r="L39" s="272"/>
      <c r="M39" s="272"/>
      <c r="N39" s="273"/>
      <c r="O39" s="271">
        <f>IF((SUM(O38:R38)*0.6)&lt;(T$1*0.6),(SUM(O38:R38)*0.6),(T$1*0.6))</f>
        <v>0</v>
      </c>
      <c r="P39" s="272"/>
      <c r="Q39" s="272"/>
      <c r="R39" s="273"/>
      <c r="S39" s="245"/>
      <c r="T39" s="247"/>
    </row>
    <row r="40" spans="7:20" x14ac:dyDescent="0.25">
      <c r="G40" s="151"/>
      <c r="H40" s="152"/>
      <c r="I40" s="152"/>
      <c r="J40" s="153"/>
      <c r="K40" s="140"/>
      <c r="L40" s="141"/>
      <c r="M40" s="141"/>
      <c r="N40" s="142"/>
      <c r="O40" s="140"/>
      <c r="P40" s="141"/>
      <c r="Q40" s="141"/>
      <c r="R40" s="142"/>
      <c r="S40" s="248">
        <f t="shared" ref="S40" si="18">MAX(G41,K41,O41)</f>
        <v>0</v>
      </c>
      <c r="T40" s="250" t="str">
        <f>IF(ISBLANK(Résultats!D27),"Joueur 20",Résultats!D27)</f>
        <v>Joueur 20</v>
      </c>
    </row>
    <row r="41" spans="7:20" ht="15.75" thickBot="1" x14ac:dyDescent="0.3">
      <c r="G41" s="274">
        <f>IF(SUM(G40:J40)&lt;T$1,SUM(G40:J40),T$1)</f>
        <v>0</v>
      </c>
      <c r="H41" s="275"/>
      <c r="I41" s="275"/>
      <c r="J41" s="276"/>
      <c r="K41" s="277">
        <f>IF((SUM(K40:N40)*0.8)&lt;(T$1*0.8),(SUM(K40:N40)*0.8),(T$1*0.8))</f>
        <v>0</v>
      </c>
      <c r="L41" s="278"/>
      <c r="M41" s="278"/>
      <c r="N41" s="279"/>
      <c r="O41" s="277">
        <f>IF((SUM(O40:R40)*0.6)&lt;(T$1*0.6),(SUM(O40:R40)*0.6),(T$1*0.6))</f>
        <v>0</v>
      </c>
      <c r="P41" s="278"/>
      <c r="Q41" s="278"/>
      <c r="R41" s="279"/>
      <c r="S41" s="249"/>
      <c r="T41" s="251"/>
    </row>
    <row r="42" spans="7:20" x14ac:dyDescent="0.25">
      <c r="G42" s="54" t="s">
        <v>18</v>
      </c>
    </row>
  </sheetData>
  <sheetProtection algorithmName="SHA-512" hashValue="PRKtcBHmtiNZJXsEfOl2e3t81s5VrZtN11zYALG+RLIADAwt1xwcfcWuk1xlmue3+qkAovvQPbxoSfZZ0RhBBA==" saltValue="wc4WQ7sB0HAJBQT8doF1Ow==" spinCount="100000" sheet="1" objects="1" scenarios="1"/>
  <mergeCells count="103">
    <mergeCell ref="O1:R1"/>
    <mergeCell ref="G1:J1"/>
    <mergeCell ref="K1:N1"/>
    <mergeCell ref="G7:J7"/>
    <mergeCell ref="K7:N7"/>
    <mergeCell ref="O7:R7"/>
    <mergeCell ref="G9:J9"/>
    <mergeCell ref="K9:N9"/>
    <mergeCell ref="O9:R9"/>
    <mergeCell ref="G3:J3"/>
    <mergeCell ref="K3:N3"/>
    <mergeCell ref="O3:R3"/>
    <mergeCell ref="G5:J5"/>
    <mergeCell ref="K5:N5"/>
    <mergeCell ref="O5:R5"/>
    <mergeCell ref="G15:J15"/>
    <mergeCell ref="K15:N15"/>
    <mergeCell ref="O15:R15"/>
    <mergeCell ref="G17:J17"/>
    <mergeCell ref="K17:N17"/>
    <mergeCell ref="O17:R17"/>
    <mergeCell ref="G11:J11"/>
    <mergeCell ref="K11:N11"/>
    <mergeCell ref="O11:R11"/>
    <mergeCell ref="G13:J13"/>
    <mergeCell ref="K13:N13"/>
    <mergeCell ref="O13:R13"/>
    <mergeCell ref="G25:J25"/>
    <mergeCell ref="K25:N25"/>
    <mergeCell ref="O25:R25"/>
    <mergeCell ref="G19:J19"/>
    <mergeCell ref="K19:N19"/>
    <mergeCell ref="O19:R19"/>
    <mergeCell ref="G21:J21"/>
    <mergeCell ref="K21:N21"/>
    <mergeCell ref="O21:R21"/>
    <mergeCell ref="G41:J41"/>
    <mergeCell ref="K41:N41"/>
    <mergeCell ref="O41:R41"/>
    <mergeCell ref="G35:J35"/>
    <mergeCell ref="K35:N35"/>
    <mergeCell ref="O35:R35"/>
    <mergeCell ref="G37:J37"/>
    <mergeCell ref="K37:N37"/>
    <mergeCell ref="O37:R37"/>
    <mergeCell ref="S2:S3"/>
    <mergeCell ref="T2:T3"/>
    <mergeCell ref="S4:S5"/>
    <mergeCell ref="T4:T5"/>
    <mergeCell ref="S6:S7"/>
    <mergeCell ref="T6:T7"/>
    <mergeCell ref="G39:J39"/>
    <mergeCell ref="K39:N39"/>
    <mergeCell ref="O39:R39"/>
    <mergeCell ref="G31:J31"/>
    <mergeCell ref="K31:N31"/>
    <mergeCell ref="O31:R31"/>
    <mergeCell ref="G33:J33"/>
    <mergeCell ref="K33:N33"/>
    <mergeCell ref="O33:R33"/>
    <mergeCell ref="G27:J27"/>
    <mergeCell ref="K27:N27"/>
    <mergeCell ref="O27:R27"/>
    <mergeCell ref="G29:J29"/>
    <mergeCell ref="K29:N29"/>
    <mergeCell ref="O29:R29"/>
    <mergeCell ref="G23:J23"/>
    <mergeCell ref="K23:N23"/>
    <mergeCell ref="O23:R23"/>
    <mergeCell ref="S14:S15"/>
    <mergeCell ref="T14:T15"/>
    <mergeCell ref="S16:S17"/>
    <mergeCell ref="T16:T17"/>
    <mergeCell ref="S18:S19"/>
    <mergeCell ref="T18:T19"/>
    <mergeCell ref="S8:S9"/>
    <mergeCell ref="T8:T9"/>
    <mergeCell ref="S10:S11"/>
    <mergeCell ref="T10:T11"/>
    <mergeCell ref="S12:S13"/>
    <mergeCell ref="T12:T13"/>
    <mergeCell ref="S26:S27"/>
    <mergeCell ref="T26:T27"/>
    <mergeCell ref="S28:S29"/>
    <mergeCell ref="T28:T29"/>
    <mergeCell ref="S30:S31"/>
    <mergeCell ref="T30:T31"/>
    <mergeCell ref="S20:S21"/>
    <mergeCell ref="T20:T21"/>
    <mergeCell ref="S22:S23"/>
    <mergeCell ref="T22:T23"/>
    <mergeCell ref="S24:S25"/>
    <mergeCell ref="T24:T25"/>
    <mergeCell ref="S38:S39"/>
    <mergeCell ref="T38:T39"/>
    <mergeCell ref="S40:S41"/>
    <mergeCell ref="T40:T41"/>
    <mergeCell ref="S32:S33"/>
    <mergeCell ref="T32:T33"/>
    <mergeCell ref="S34:S35"/>
    <mergeCell ref="T34:T35"/>
    <mergeCell ref="S36:S37"/>
    <mergeCell ref="T36:T37"/>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G1:T42"/>
  <sheetViews>
    <sheetView workbookViewId="0">
      <selection activeCell="S1" sqref="S1:S41"/>
    </sheetView>
  </sheetViews>
  <sheetFormatPr baseColWidth="10" defaultColWidth="10.7109375" defaultRowHeight="15" x14ac:dyDescent="0.25"/>
  <cols>
    <col min="4" max="4" width="14" customWidth="1"/>
    <col min="5" max="5" width="9" customWidth="1"/>
    <col min="6" max="6" width="9.42578125" customWidth="1"/>
    <col min="7" max="18" width="5.5703125" customWidth="1"/>
  </cols>
  <sheetData>
    <row r="1" spans="7:20" ht="97.5" customHeight="1" thickBot="1" x14ac:dyDescent="0.3">
      <c r="G1" s="292" t="s">
        <v>56</v>
      </c>
      <c r="H1" s="293"/>
      <c r="I1" s="293"/>
      <c r="J1" s="293"/>
      <c r="K1" s="292" t="s">
        <v>61</v>
      </c>
      <c r="L1" s="293"/>
      <c r="M1" s="293"/>
      <c r="N1" s="293"/>
      <c r="O1" s="292" t="s">
        <v>63</v>
      </c>
      <c r="P1" s="293"/>
      <c r="Q1" s="293"/>
      <c r="R1" s="294"/>
      <c r="S1" s="192" t="s">
        <v>23</v>
      </c>
      <c r="T1" s="144">
        <v>8</v>
      </c>
    </row>
    <row r="2" spans="7:20" x14ac:dyDescent="0.25">
      <c r="G2" s="128"/>
      <c r="H2" s="129"/>
      <c r="I2" s="129"/>
      <c r="J2" s="131"/>
      <c r="K2" s="128"/>
      <c r="L2" s="129"/>
      <c r="M2" s="129"/>
      <c r="N2" s="131"/>
      <c r="O2" s="128"/>
      <c r="P2" s="129"/>
      <c r="Q2" s="129"/>
      <c r="R2" s="130"/>
      <c r="S2" s="264">
        <f>MAX(G3,K3,O3)</f>
        <v>0</v>
      </c>
      <c r="T2" s="266" t="str">
        <f>IF(ISBLANK(Résultats!D8),"Joueur 1",Résultats!D8)</f>
        <v>Joueur 1</v>
      </c>
    </row>
    <row r="3" spans="7:20" ht="15.75" thickBot="1" x14ac:dyDescent="0.3">
      <c r="G3" s="280">
        <f>IF(SUM(G2:J2)&lt;T$1,SUM(G2:J2),T$1)</f>
        <v>0</v>
      </c>
      <c r="H3" s="281"/>
      <c r="I3" s="281"/>
      <c r="J3" s="282"/>
      <c r="K3" s="283">
        <f>IF((SUM(K2:N2)*0.8)&lt;(T$1*0.8),(SUM(K2:N2)*0.8),(T$1*0.8))</f>
        <v>0</v>
      </c>
      <c r="L3" s="284"/>
      <c r="M3" s="284"/>
      <c r="N3" s="285"/>
      <c r="O3" s="283">
        <f>IF((SUM(O2:R2)*0.6)&lt;(T$1*0.6),(SUM(O2:R2)*0.6),(T$1*0.6))</f>
        <v>0</v>
      </c>
      <c r="P3" s="284"/>
      <c r="Q3" s="284"/>
      <c r="R3" s="285"/>
      <c r="S3" s="265"/>
      <c r="T3" s="267"/>
    </row>
    <row r="4" spans="7:20" x14ac:dyDescent="0.25">
      <c r="G4" s="145"/>
      <c r="H4" s="146"/>
      <c r="I4" s="146"/>
      <c r="J4" s="157"/>
      <c r="K4" s="132"/>
      <c r="L4" s="133"/>
      <c r="M4" s="133"/>
      <c r="N4" s="135"/>
      <c r="O4" s="132"/>
      <c r="P4" s="133"/>
      <c r="Q4" s="133"/>
      <c r="R4" s="134"/>
      <c r="S4" s="260">
        <f t="shared" ref="S4" si="0">MAX(G5,K5,O5)</f>
        <v>0</v>
      </c>
      <c r="T4" s="258" t="str">
        <f>IF(ISBLANK(Résultats!D9),"Joueur 2",Résultats!D9)</f>
        <v>Joueur 2</v>
      </c>
    </row>
    <row r="5" spans="7:20" ht="15.75" thickBot="1" x14ac:dyDescent="0.3">
      <c r="G5" s="286">
        <f>IF(SUM(G4:J4)&lt;T$1,SUM(G4:J4),T$1)</f>
        <v>0</v>
      </c>
      <c r="H5" s="287"/>
      <c r="I5" s="287"/>
      <c r="J5" s="288"/>
      <c r="K5" s="289">
        <f>IF((SUM(K4:N4)*0.8)&lt;(T$1*0.8),(SUM(K4:N4)*0.8),(T$1*0.8))</f>
        <v>0</v>
      </c>
      <c r="L5" s="290"/>
      <c r="M5" s="290"/>
      <c r="N5" s="291"/>
      <c r="O5" s="289">
        <f>IF((SUM(O4:R4)*0.6)&lt;(T$1*0.6),(SUM(O4:R4)*0.6),(T$1*0.6))</f>
        <v>0</v>
      </c>
      <c r="P5" s="290"/>
      <c r="Q5" s="290"/>
      <c r="R5" s="291"/>
      <c r="S5" s="261"/>
      <c r="T5" s="259"/>
    </row>
    <row r="6" spans="7:20" x14ac:dyDescent="0.25">
      <c r="G6" s="148"/>
      <c r="H6" s="149"/>
      <c r="I6" s="149"/>
      <c r="J6" s="158"/>
      <c r="K6" s="136"/>
      <c r="L6" s="137"/>
      <c r="M6" s="137"/>
      <c r="N6" s="139"/>
      <c r="O6" s="136"/>
      <c r="P6" s="137"/>
      <c r="Q6" s="137"/>
      <c r="R6" s="138"/>
      <c r="S6" s="244">
        <f t="shared" ref="S6" si="1">MAX(G7,K7,O7)</f>
        <v>0</v>
      </c>
      <c r="T6" s="246" t="str">
        <f>IF(ISBLANK(Résultats!D10),"Joueur 3",Résultats!D10)</f>
        <v>Joueur 3</v>
      </c>
    </row>
    <row r="7" spans="7:20" ht="15.75" thickBot="1" x14ac:dyDescent="0.3">
      <c r="G7" s="268">
        <f>IF(SUM(G6:J6)&lt;T$1,SUM(G6:J6),T$1)</f>
        <v>0</v>
      </c>
      <c r="H7" s="269"/>
      <c r="I7" s="269"/>
      <c r="J7" s="270"/>
      <c r="K7" s="271">
        <f>IF((SUM(K6:N6)*0.8)&lt;(T$1*0.8),(SUM(K6:N6)*0.8),(T$1*0.8))</f>
        <v>0</v>
      </c>
      <c r="L7" s="272"/>
      <c r="M7" s="272"/>
      <c r="N7" s="273"/>
      <c r="O7" s="271">
        <f>IF((SUM(O6:R6)*0.6)&lt;(T$1*0.6),(SUM(O6:R6)*0.6),(T$1*0.6))</f>
        <v>0</v>
      </c>
      <c r="P7" s="272"/>
      <c r="Q7" s="272"/>
      <c r="R7" s="273"/>
      <c r="S7" s="245"/>
      <c r="T7" s="247"/>
    </row>
    <row r="8" spans="7:20" x14ac:dyDescent="0.25">
      <c r="G8" s="151"/>
      <c r="H8" s="152"/>
      <c r="I8" s="152"/>
      <c r="J8" s="159"/>
      <c r="K8" s="140"/>
      <c r="L8" s="141"/>
      <c r="M8" s="141"/>
      <c r="N8" s="143"/>
      <c r="O8" s="140"/>
      <c r="P8" s="141"/>
      <c r="Q8" s="141"/>
      <c r="R8" s="142"/>
      <c r="S8" s="262">
        <f t="shared" ref="S8" si="2">MAX(G9,K9,O9)</f>
        <v>0</v>
      </c>
      <c r="T8" s="250" t="str">
        <f>IF(ISBLANK(Résultats!D11),"Joueur 4",Résultats!D11)</f>
        <v>Joueur 4</v>
      </c>
    </row>
    <row r="9" spans="7:20" ht="15.75" thickBot="1" x14ac:dyDescent="0.3">
      <c r="G9" s="274">
        <f>IF(SUM(G8:J8)&lt;T$1,SUM(G8:J8),T$1)</f>
        <v>0</v>
      </c>
      <c r="H9" s="275"/>
      <c r="I9" s="275"/>
      <c r="J9" s="276"/>
      <c r="K9" s="277">
        <f>IF((SUM(K8:N8)*0.8)&lt;(T$1*0.8),(SUM(K8:N8)*0.8),(T$1*0.8))</f>
        <v>0</v>
      </c>
      <c r="L9" s="278"/>
      <c r="M9" s="278"/>
      <c r="N9" s="279"/>
      <c r="O9" s="277">
        <f>IF((SUM(O8:R8)*0.6)&lt;(T$1*0.6),(SUM(O8:R8)*0.6),(T$1*0.6))</f>
        <v>0</v>
      </c>
      <c r="P9" s="278"/>
      <c r="Q9" s="278"/>
      <c r="R9" s="279"/>
      <c r="S9" s="263"/>
      <c r="T9" s="251"/>
    </row>
    <row r="10" spans="7:20" x14ac:dyDescent="0.25">
      <c r="G10" s="154"/>
      <c r="H10" s="155"/>
      <c r="I10" s="155"/>
      <c r="J10" s="160"/>
      <c r="K10" s="128"/>
      <c r="L10" s="129"/>
      <c r="M10" s="129"/>
      <c r="N10" s="131"/>
      <c r="O10" s="128"/>
      <c r="P10" s="129"/>
      <c r="Q10" s="129"/>
      <c r="R10" s="130"/>
      <c r="S10" s="264">
        <f t="shared" ref="S10" si="3">MAX(G11,K11,O11)</f>
        <v>0</v>
      </c>
      <c r="T10" s="254" t="str">
        <f>IF(ISBLANK(Résultats!D12),"Joueur 5",Résultats!D12)</f>
        <v>Joueur 5</v>
      </c>
    </row>
    <row r="11" spans="7:20" ht="15.75" thickBot="1" x14ac:dyDescent="0.3">
      <c r="G11" s="280">
        <f>IF(SUM(G10:J10)&lt;T$1,SUM(G10:J10),T$1)</f>
        <v>0</v>
      </c>
      <c r="H11" s="281"/>
      <c r="I11" s="281"/>
      <c r="J11" s="282"/>
      <c r="K11" s="283">
        <f>IF((SUM(K10:N10)*0.8)&lt;(T$1*0.8),(SUM(K10:N10)*0.8),(T$1*0.8))</f>
        <v>0</v>
      </c>
      <c r="L11" s="284"/>
      <c r="M11" s="284"/>
      <c r="N11" s="285"/>
      <c r="O11" s="283">
        <f>IF((SUM(O10:R10)*0.6)&lt;(T$1*0.6),(SUM(O10:R10)*0.6),(T$1*0.6))</f>
        <v>0</v>
      </c>
      <c r="P11" s="284"/>
      <c r="Q11" s="284"/>
      <c r="R11" s="285"/>
      <c r="S11" s="265"/>
      <c r="T11" s="255"/>
    </row>
    <row r="12" spans="7:20" x14ac:dyDescent="0.25">
      <c r="G12" s="145"/>
      <c r="H12" s="146"/>
      <c r="I12" s="146"/>
      <c r="J12" s="157"/>
      <c r="K12" s="132"/>
      <c r="L12" s="133"/>
      <c r="M12" s="133"/>
      <c r="N12" s="135"/>
      <c r="O12" s="132"/>
      <c r="P12" s="133"/>
      <c r="Q12" s="133"/>
      <c r="R12" s="134"/>
      <c r="S12" s="260">
        <f t="shared" ref="S12" si="4">MAX(G13,K13,O13)</f>
        <v>0</v>
      </c>
      <c r="T12" s="258" t="str">
        <f>IF(ISBLANK(Résultats!D13),"Joueur 6",Résultats!D13)</f>
        <v>Joueur 6</v>
      </c>
    </row>
    <row r="13" spans="7:20" ht="15.75" thickBot="1" x14ac:dyDescent="0.3">
      <c r="G13" s="286">
        <f>IF(SUM(G12:J12)&lt;T$1,SUM(G12:J12),T$1)</f>
        <v>0</v>
      </c>
      <c r="H13" s="287"/>
      <c r="I13" s="287"/>
      <c r="J13" s="288"/>
      <c r="K13" s="289">
        <f>IF((SUM(K12:N12)*0.8)&lt;(T$1*0.8),(SUM(K12:N12)*0.8),(T$1*0.8))</f>
        <v>0</v>
      </c>
      <c r="L13" s="290"/>
      <c r="M13" s="290"/>
      <c r="N13" s="291"/>
      <c r="O13" s="289">
        <f>IF((SUM(O12:R12)*0.6)&lt;(T$1*0.6),(SUM(O12:R12)*0.6),(T$1*0.6))</f>
        <v>0</v>
      </c>
      <c r="P13" s="290"/>
      <c r="Q13" s="290"/>
      <c r="R13" s="291"/>
      <c r="S13" s="261"/>
      <c r="T13" s="259"/>
    </row>
    <row r="14" spans="7:20" x14ac:dyDescent="0.25">
      <c r="G14" s="148"/>
      <c r="H14" s="149"/>
      <c r="I14" s="149"/>
      <c r="J14" s="158"/>
      <c r="K14" s="136"/>
      <c r="L14" s="137"/>
      <c r="M14" s="137"/>
      <c r="N14" s="139"/>
      <c r="O14" s="136"/>
      <c r="P14" s="137"/>
      <c r="Q14" s="137"/>
      <c r="R14" s="138"/>
      <c r="S14" s="244">
        <f t="shared" ref="S14" si="5">MAX(G15,K15,O15)</f>
        <v>0</v>
      </c>
      <c r="T14" s="246" t="str">
        <f>IF(ISBLANK(Résultats!D14),"Joueur 7",Résultats!D14)</f>
        <v>Joueur 7</v>
      </c>
    </row>
    <row r="15" spans="7:20" ht="15.75" thickBot="1" x14ac:dyDescent="0.3">
      <c r="G15" s="268">
        <f>IF(SUM(G14:J14)&lt;T$1,SUM(G14:J14),T$1)</f>
        <v>0</v>
      </c>
      <c r="H15" s="269"/>
      <c r="I15" s="269"/>
      <c r="J15" s="270"/>
      <c r="K15" s="271">
        <f>IF((SUM(K14:N14)*0.8)&lt;(T$1*0.8),(SUM(K14:N14)*0.8),(T$1*0.8))</f>
        <v>0</v>
      </c>
      <c r="L15" s="272"/>
      <c r="M15" s="272"/>
      <c r="N15" s="273"/>
      <c r="O15" s="271">
        <f>IF((SUM(O14:R14)*0.6)&lt;(T$1*0.6),(SUM(O14:R14)*0.6),(T$1*0.6))</f>
        <v>0</v>
      </c>
      <c r="P15" s="272"/>
      <c r="Q15" s="272"/>
      <c r="R15" s="273"/>
      <c r="S15" s="245"/>
      <c r="T15" s="247"/>
    </row>
    <row r="16" spans="7:20" x14ac:dyDescent="0.25">
      <c r="G16" s="151"/>
      <c r="H16" s="152"/>
      <c r="I16" s="152"/>
      <c r="J16" s="159"/>
      <c r="K16" s="140"/>
      <c r="L16" s="141"/>
      <c r="M16" s="141"/>
      <c r="N16" s="143"/>
      <c r="O16" s="140"/>
      <c r="P16" s="141"/>
      <c r="Q16" s="141"/>
      <c r="R16" s="142"/>
      <c r="S16" s="248">
        <f t="shared" ref="S16" si="6">MAX(G17,K17,O17)</f>
        <v>0</v>
      </c>
      <c r="T16" s="250" t="str">
        <f>IF(ISBLANK(Résultats!D15),"Joueur 8",Résultats!D15)</f>
        <v>Joueur 8</v>
      </c>
    </row>
    <row r="17" spans="7:20" ht="15.75" thickBot="1" x14ac:dyDescent="0.3">
      <c r="G17" s="274">
        <f>IF(SUM(G16:J16)&lt;T$1,SUM(G16:J16),T$1)</f>
        <v>0</v>
      </c>
      <c r="H17" s="275"/>
      <c r="I17" s="275"/>
      <c r="J17" s="276"/>
      <c r="K17" s="277">
        <f>IF((SUM(K16:N16)*0.8)&lt;(T$1*0.8),(SUM(K16:N16)*0.8),(T$1*0.8))</f>
        <v>0</v>
      </c>
      <c r="L17" s="278"/>
      <c r="M17" s="278"/>
      <c r="N17" s="279"/>
      <c r="O17" s="277">
        <f>IF((SUM(O16:R16)*0.6)&lt;(T$1*0.6),(SUM(O16:R16)*0.6),(T$1*0.6))</f>
        <v>0</v>
      </c>
      <c r="P17" s="278"/>
      <c r="Q17" s="278"/>
      <c r="R17" s="279"/>
      <c r="S17" s="249"/>
      <c r="T17" s="251"/>
    </row>
    <row r="18" spans="7:20" x14ac:dyDescent="0.25">
      <c r="G18" s="154"/>
      <c r="H18" s="155"/>
      <c r="I18" s="155"/>
      <c r="J18" s="160"/>
      <c r="K18" s="128"/>
      <c r="L18" s="129"/>
      <c r="M18" s="129"/>
      <c r="N18" s="131"/>
      <c r="O18" s="128"/>
      <c r="P18" s="129"/>
      <c r="Q18" s="129"/>
      <c r="R18" s="130"/>
      <c r="S18" s="252">
        <f t="shared" ref="S18" si="7">MAX(G19,K19,O19)</f>
        <v>0</v>
      </c>
      <c r="T18" s="254" t="str">
        <f>IF(ISBLANK(Résultats!D16),"Joueur 9",Résultats!D16)</f>
        <v>Joueur 9</v>
      </c>
    </row>
    <row r="19" spans="7:20" ht="15.75" thickBot="1" x14ac:dyDescent="0.3">
      <c r="G19" s="280">
        <f>IF(SUM(G18:J18)&lt;T$1,SUM(G18:J18),T$1)</f>
        <v>0</v>
      </c>
      <c r="H19" s="281"/>
      <c r="I19" s="281"/>
      <c r="J19" s="282"/>
      <c r="K19" s="283">
        <f>IF((SUM(K18:N18)*0.8)&lt;(T$1*0.8),(SUM(K18:N18)*0.8),(T$1*0.8))</f>
        <v>0</v>
      </c>
      <c r="L19" s="284"/>
      <c r="M19" s="284"/>
      <c r="N19" s="285"/>
      <c r="O19" s="283">
        <f>IF((SUM(O18:R18)*0.6)&lt;(T$1*0.6),(SUM(O18:R18)*0.6),(T$1*0.6))</f>
        <v>0</v>
      </c>
      <c r="P19" s="284"/>
      <c r="Q19" s="284"/>
      <c r="R19" s="285"/>
      <c r="S19" s="253"/>
      <c r="T19" s="255"/>
    </row>
    <row r="20" spans="7:20" x14ac:dyDescent="0.25">
      <c r="G20" s="145"/>
      <c r="H20" s="146"/>
      <c r="I20" s="146"/>
      <c r="J20" s="157"/>
      <c r="K20" s="132"/>
      <c r="L20" s="133"/>
      <c r="M20" s="133"/>
      <c r="N20" s="135"/>
      <c r="O20" s="132"/>
      <c r="P20" s="133"/>
      <c r="Q20" s="133"/>
      <c r="R20" s="134"/>
      <c r="S20" s="260">
        <f t="shared" ref="S20" si="8">MAX(G21,K21,O21)</f>
        <v>0</v>
      </c>
      <c r="T20" s="258" t="str">
        <f>IF(ISBLANK(Résultats!D17),"Joueur 10",Résultats!D17)</f>
        <v>Joueur 10</v>
      </c>
    </row>
    <row r="21" spans="7:20" ht="15.75" thickBot="1" x14ac:dyDescent="0.3">
      <c r="G21" s="286">
        <f>IF(SUM(G20:J20)&lt;T$1,SUM(G20:J20),T$1)</f>
        <v>0</v>
      </c>
      <c r="H21" s="287"/>
      <c r="I21" s="287"/>
      <c r="J21" s="288"/>
      <c r="K21" s="289">
        <f>IF((SUM(K20:N20)*0.8)&lt;(T$1*0.8),(SUM(K20:N20)*0.8),(T$1*0.8))</f>
        <v>0</v>
      </c>
      <c r="L21" s="290"/>
      <c r="M21" s="290"/>
      <c r="N21" s="291"/>
      <c r="O21" s="289">
        <f>IF((SUM(O20:R20)*0.6)&lt;(T$1*0.6),(SUM(O20:R20)*0.6),(T$1*0.6))</f>
        <v>0</v>
      </c>
      <c r="P21" s="290"/>
      <c r="Q21" s="290"/>
      <c r="R21" s="291"/>
      <c r="S21" s="261"/>
      <c r="T21" s="259"/>
    </row>
    <row r="22" spans="7:20" x14ac:dyDescent="0.25">
      <c r="G22" s="148"/>
      <c r="H22" s="149"/>
      <c r="I22" s="149"/>
      <c r="J22" s="158"/>
      <c r="K22" s="136"/>
      <c r="L22" s="137"/>
      <c r="M22" s="137"/>
      <c r="N22" s="139"/>
      <c r="O22" s="136"/>
      <c r="P22" s="137"/>
      <c r="Q22" s="137"/>
      <c r="R22" s="138"/>
      <c r="S22" s="244">
        <f t="shared" ref="S22" si="9">MAX(G23,K23,O23)</f>
        <v>0</v>
      </c>
      <c r="T22" s="246" t="str">
        <f>IF(ISBLANK(Résultats!D18),"Joueur 11",Résultats!D18)</f>
        <v>Joueur 11</v>
      </c>
    </row>
    <row r="23" spans="7:20" ht="15.75" thickBot="1" x14ac:dyDescent="0.3">
      <c r="G23" s="268">
        <f>IF(SUM(G22:J22)&lt;T$1,SUM(G22:J22),T$1)</f>
        <v>0</v>
      </c>
      <c r="H23" s="269"/>
      <c r="I23" s="269"/>
      <c r="J23" s="270"/>
      <c r="K23" s="271">
        <f>IF((SUM(K22:N22)*0.8)&lt;(T$1*0.8),(SUM(K22:N22)*0.8),(T$1*0.8))</f>
        <v>0</v>
      </c>
      <c r="L23" s="272"/>
      <c r="M23" s="272"/>
      <c r="N23" s="273"/>
      <c r="O23" s="271">
        <f>IF((SUM(O22:R22)*0.6)&lt;(T$1*0.6),(SUM(O22:R22)*0.6),(T$1*0.6))</f>
        <v>0</v>
      </c>
      <c r="P23" s="272"/>
      <c r="Q23" s="272"/>
      <c r="R23" s="273"/>
      <c r="S23" s="245"/>
      <c r="T23" s="247"/>
    </row>
    <row r="24" spans="7:20" x14ac:dyDescent="0.25">
      <c r="G24" s="151"/>
      <c r="H24" s="152"/>
      <c r="I24" s="152"/>
      <c r="J24" s="159"/>
      <c r="K24" s="140"/>
      <c r="L24" s="141"/>
      <c r="M24" s="141"/>
      <c r="N24" s="143"/>
      <c r="O24" s="140"/>
      <c r="P24" s="141"/>
      <c r="Q24" s="141"/>
      <c r="R24" s="142"/>
      <c r="S24" s="248">
        <f t="shared" ref="S24" si="10">MAX(G25,K25,O25)</f>
        <v>0</v>
      </c>
      <c r="T24" s="250" t="str">
        <f>IF(ISBLANK(Résultats!D19),"Joueur 12",Résultats!D19)</f>
        <v>Joueur 12</v>
      </c>
    </row>
    <row r="25" spans="7:20" ht="15.75" thickBot="1" x14ac:dyDescent="0.3">
      <c r="G25" s="274">
        <f>IF(SUM(G24:J24)&lt;T$1,SUM(G24:J24),T$1)</f>
        <v>0</v>
      </c>
      <c r="H25" s="275"/>
      <c r="I25" s="275"/>
      <c r="J25" s="276"/>
      <c r="K25" s="277">
        <f>IF((SUM(K24:N24)*0.8)&lt;(T$1*0.8),(SUM(K24:N24)*0.8),(T$1*0.8))</f>
        <v>0</v>
      </c>
      <c r="L25" s="278"/>
      <c r="M25" s="278"/>
      <c r="N25" s="279"/>
      <c r="O25" s="277">
        <f>IF((SUM(O24:R24)*0.6)&lt;(T$1*0.6),(SUM(O24:R24)*0.6),(T$1*0.6))</f>
        <v>0</v>
      </c>
      <c r="P25" s="278"/>
      <c r="Q25" s="278"/>
      <c r="R25" s="279"/>
      <c r="S25" s="249"/>
      <c r="T25" s="251"/>
    </row>
    <row r="26" spans="7:20" x14ac:dyDescent="0.25">
      <c r="G26" s="154"/>
      <c r="H26" s="155"/>
      <c r="I26" s="155"/>
      <c r="J26" s="160"/>
      <c r="K26" s="128"/>
      <c r="L26" s="129"/>
      <c r="M26" s="129"/>
      <c r="N26" s="131"/>
      <c r="O26" s="128"/>
      <c r="P26" s="129"/>
      <c r="Q26" s="129"/>
      <c r="R26" s="130"/>
      <c r="S26" s="252">
        <f t="shared" ref="S26" si="11">MAX(G27,K27,O27)</f>
        <v>0</v>
      </c>
      <c r="T26" s="254" t="str">
        <f>IF(ISBLANK(Résultats!D20),"Joueur 13",Résultats!D20)</f>
        <v>Joueur 13</v>
      </c>
    </row>
    <row r="27" spans="7:20" ht="15.75" thickBot="1" x14ac:dyDescent="0.3">
      <c r="G27" s="280">
        <f>IF(SUM(G26:J26)&lt;T$1,SUM(G26:J26),T$1)</f>
        <v>0</v>
      </c>
      <c r="H27" s="281"/>
      <c r="I27" s="281"/>
      <c r="J27" s="282"/>
      <c r="K27" s="283">
        <f>IF((SUM(K26:N26)*0.8)&lt;(T$1*0.8),(SUM(K26:N26)*0.8),(T$1*0.8))</f>
        <v>0</v>
      </c>
      <c r="L27" s="284"/>
      <c r="M27" s="284"/>
      <c r="N27" s="285"/>
      <c r="O27" s="283">
        <f>IF((SUM(O26:R26)*0.6)&lt;(T$1*0.6),(SUM(O26:R26)*0.6),(T$1*0.6))</f>
        <v>0</v>
      </c>
      <c r="P27" s="284"/>
      <c r="Q27" s="284"/>
      <c r="R27" s="285"/>
      <c r="S27" s="253"/>
      <c r="T27" s="255"/>
    </row>
    <row r="28" spans="7:20" x14ac:dyDescent="0.25">
      <c r="G28" s="145"/>
      <c r="H28" s="146"/>
      <c r="I28" s="146"/>
      <c r="J28" s="157"/>
      <c r="K28" s="132"/>
      <c r="L28" s="133"/>
      <c r="M28" s="133"/>
      <c r="N28" s="135"/>
      <c r="O28" s="132"/>
      <c r="P28" s="133"/>
      <c r="Q28" s="133"/>
      <c r="R28" s="134"/>
      <c r="S28" s="256">
        <f t="shared" ref="S28" si="12">MAX(G29,K29,O29)</f>
        <v>0</v>
      </c>
      <c r="T28" s="258" t="str">
        <f>IF(ISBLANK(Résultats!D21),"Joueur 14",Résultats!D21)</f>
        <v>Joueur 14</v>
      </c>
    </row>
    <row r="29" spans="7:20" ht="15.75" thickBot="1" x14ac:dyDescent="0.3">
      <c r="G29" s="286">
        <f>IF(SUM(G28:J28)&lt;T$1,SUM(G28:J28),T$1)</f>
        <v>0</v>
      </c>
      <c r="H29" s="287"/>
      <c r="I29" s="287"/>
      <c r="J29" s="288"/>
      <c r="K29" s="289">
        <f>IF((SUM(K28:N28)*0.8)&lt;(T$1*0.8),(SUM(K28:N28)*0.8),(T$1*0.8))</f>
        <v>0</v>
      </c>
      <c r="L29" s="290"/>
      <c r="M29" s="290"/>
      <c r="N29" s="291"/>
      <c r="O29" s="289">
        <f>IF((SUM(O28:R28)*0.6)&lt;(T$1*0.6),(SUM(O28:R28)*0.6),(T$1*0.6))</f>
        <v>0</v>
      </c>
      <c r="P29" s="290"/>
      <c r="Q29" s="290"/>
      <c r="R29" s="291"/>
      <c r="S29" s="257"/>
      <c r="T29" s="259"/>
    </row>
    <row r="30" spans="7:20" x14ac:dyDescent="0.25">
      <c r="G30" s="148"/>
      <c r="H30" s="149"/>
      <c r="I30" s="149"/>
      <c r="J30" s="158"/>
      <c r="K30" s="136"/>
      <c r="L30" s="137"/>
      <c r="M30" s="137"/>
      <c r="N30" s="139"/>
      <c r="O30" s="136"/>
      <c r="P30" s="137"/>
      <c r="Q30" s="137"/>
      <c r="R30" s="138"/>
      <c r="S30" s="244">
        <f t="shared" ref="S30" si="13">MAX(G31,K31,O31)</f>
        <v>0</v>
      </c>
      <c r="T30" s="246" t="str">
        <f>IF(ISBLANK(Résultats!D22),"Joueur 15",Résultats!D22)</f>
        <v>Joueur 15</v>
      </c>
    </row>
    <row r="31" spans="7:20" ht="15.75" thickBot="1" x14ac:dyDescent="0.3">
      <c r="G31" s="268">
        <f>IF(SUM(G30:J30)&lt;T$1,SUM(G30:J30),T$1)</f>
        <v>0</v>
      </c>
      <c r="H31" s="269"/>
      <c r="I31" s="269"/>
      <c r="J31" s="270"/>
      <c r="K31" s="271">
        <f>IF((SUM(K30:N30)*0.8)&lt;(T$1*0.8),(SUM(K30:N30)*0.8),(T$1*0.8))</f>
        <v>0</v>
      </c>
      <c r="L31" s="272"/>
      <c r="M31" s="272"/>
      <c r="N31" s="273"/>
      <c r="O31" s="271">
        <f>IF((SUM(O30:R30)*0.6)&lt;(T$1*0.6),(SUM(O30:R30)*0.6),(T$1*0.6))</f>
        <v>0</v>
      </c>
      <c r="P31" s="272"/>
      <c r="Q31" s="272"/>
      <c r="R31" s="273"/>
      <c r="S31" s="245"/>
      <c r="T31" s="247"/>
    </row>
    <row r="32" spans="7:20" x14ac:dyDescent="0.25">
      <c r="G32" s="151"/>
      <c r="H32" s="152"/>
      <c r="I32" s="152"/>
      <c r="J32" s="159"/>
      <c r="K32" s="140"/>
      <c r="L32" s="141"/>
      <c r="M32" s="141"/>
      <c r="N32" s="143"/>
      <c r="O32" s="140"/>
      <c r="P32" s="141"/>
      <c r="Q32" s="141"/>
      <c r="R32" s="142"/>
      <c r="S32" s="248">
        <f t="shared" ref="S32" si="14">MAX(G33,K33,O33)</f>
        <v>0</v>
      </c>
      <c r="T32" s="250" t="str">
        <f>IF(ISBLANK(Résultats!D23),"Joueur 16",Résultats!D23)</f>
        <v>Joueur 16</v>
      </c>
    </row>
    <row r="33" spans="7:20" ht="15.75" thickBot="1" x14ac:dyDescent="0.3">
      <c r="G33" s="274">
        <f>IF(SUM(G32:J32)&lt;T$1,SUM(G32:J32),T$1)</f>
        <v>0</v>
      </c>
      <c r="H33" s="275"/>
      <c r="I33" s="275"/>
      <c r="J33" s="276"/>
      <c r="K33" s="277">
        <f>IF((SUM(K32:N32)*0.8)&lt;(T$1*0.8),(SUM(K32:N32)*0.8),(T$1*0.8))</f>
        <v>0</v>
      </c>
      <c r="L33" s="278"/>
      <c r="M33" s="278"/>
      <c r="N33" s="279"/>
      <c r="O33" s="277">
        <f>IF((SUM(O32:R32)*0.6)&lt;(T$1*0.6),(SUM(O32:R32)*0.6),(T$1*0.6))</f>
        <v>0</v>
      </c>
      <c r="P33" s="278"/>
      <c r="Q33" s="278"/>
      <c r="R33" s="279"/>
      <c r="S33" s="249"/>
      <c r="T33" s="251"/>
    </row>
    <row r="34" spans="7:20" x14ac:dyDescent="0.25">
      <c r="G34" s="154"/>
      <c r="H34" s="155"/>
      <c r="I34" s="155"/>
      <c r="J34" s="160"/>
      <c r="K34" s="128"/>
      <c r="L34" s="129"/>
      <c r="M34" s="129"/>
      <c r="N34" s="131"/>
      <c r="O34" s="128"/>
      <c r="P34" s="129"/>
      <c r="Q34" s="129"/>
      <c r="R34" s="130"/>
      <c r="S34" s="252">
        <f t="shared" ref="S34" si="15">MAX(G35,K35,O35)</f>
        <v>0</v>
      </c>
      <c r="T34" s="254" t="str">
        <f>IF(ISBLANK(Résultats!D24),"Joueur 17",Résultats!D24)</f>
        <v>Joueur 17</v>
      </c>
    </row>
    <row r="35" spans="7:20" ht="15.75" thickBot="1" x14ac:dyDescent="0.3">
      <c r="G35" s="280">
        <f>IF(SUM(G34:J34)&lt;T$1,SUM(G34:J34),T$1)</f>
        <v>0</v>
      </c>
      <c r="H35" s="281"/>
      <c r="I35" s="281"/>
      <c r="J35" s="282"/>
      <c r="K35" s="283">
        <f>IF((SUM(K34:N34)*0.8)&lt;(T$1*0.8),(SUM(K34:N34)*0.8),(T$1*0.8))</f>
        <v>0</v>
      </c>
      <c r="L35" s="284"/>
      <c r="M35" s="284"/>
      <c r="N35" s="285"/>
      <c r="O35" s="283">
        <f>IF((SUM(O34:R34)*0.6)&lt;(T$1*0.6),(SUM(O34:R34)*0.6),(T$1*0.6))</f>
        <v>0</v>
      </c>
      <c r="P35" s="284"/>
      <c r="Q35" s="284"/>
      <c r="R35" s="285"/>
      <c r="S35" s="253"/>
      <c r="T35" s="255"/>
    </row>
    <row r="36" spans="7:20" x14ac:dyDescent="0.25">
      <c r="G36" s="145"/>
      <c r="H36" s="146"/>
      <c r="I36" s="146"/>
      <c r="J36" s="157"/>
      <c r="K36" s="132"/>
      <c r="L36" s="133"/>
      <c r="M36" s="133"/>
      <c r="N36" s="135"/>
      <c r="O36" s="132"/>
      <c r="P36" s="133"/>
      <c r="Q36" s="133"/>
      <c r="R36" s="134"/>
      <c r="S36" s="256">
        <f t="shared" ref="S36" si="16">MAX(G37,K37,O37)</f>
        <v>0</v>
      </c>
      <c r="T36" s="258" t="str">
        <f>IF(ISBLANK(Résultats!D25),"Joueur 18",Résultats!D25)</f>
        <v>Joueur 18</v>
      </c>
    </row>
    <row r="37" spans="7:20" ht="15.75" thickBot="1" x14ac:dyDescent="0.3">
      <c r="G37" s="286">
        <f>IF(SUM(G36:J36)&lt;T$1,SUM(G36:J36),T$1)</f>
        <v>0</v>
      </c>
      <c r="H37" s="287"/>
      <c r="I37" s="287"/>
      <c r="J37" s="288"/>
      <c r="K37" s="289">
        <f>IF((SUM(K36:N36)*0.8)&lt;(T$1*0.8),(SUM(K36:N36)*0.8),(T$1*0.8))</f>
        <v>0</v>
      </c>
      <c r="L37" s="290"/>
      <c r="M37" s="290"/>
      <c r="N37" s="291"/>
      <c r="O37" s="289">
        <f>IF((SUM(O36:R36)*0.6)&lt;(T$1*0.6),(SUM(O36:R36)*0.6),(T$1*0.6))</f>
        <v>0</v>
      </c>
      <c r="P37" s="290"/>
      <c r="Q37" s="290"/>
      <c r="R37" s="291"/>
      <c r="S37" s="257"/>
      <c r="T37" s="259"/>
    </row>
    <row r="38" spans="7:20" x14ac:dyDescent="0.25">
      <c r="G38" s="148"/>
      <c r="H38" s="149"/>
      <c r="I38" s="149"/>
      <c r="J38" s="158"/>
      <c r="K38" s="136"/>
      <c r="L38" s="137"/>
      <c r="M38" s="137"/>
      <c r="N38" s="139"/>
      <c r="O38" s="136"/>
      <c r="P38" s="137"/>
      <c r="Q38" s="137"/>
      <c r="R38" s="138"/>
      <c r="S38" s="244">
        <f t="shared" ref="S38" si="17">MAX(G39,K39,O39)</f>
        <v>0</v>
      </c>
      <c r="T38" s="246" t="str">
        <f>IF(ISBLANK(Résultats!D26),"Joueur 19",Résultats!D26)</f>
        <v>Joueur 19</v>
      </c>
    </row>
    <row r="39" spans="7:20" ht="15.75" thickBot="1" x14ac:dyDescent="0.3">
      <c r="G39" s="268">
        <f>IF(SUM(G38:J38)&lt;T$1,SUM(G38:J38),T$1)</f>
        <v>0</v>
      </c>
      <c r="H39" s="269"/>
      <c r="I39" s="269"/>
      <c r="J39" s="270"/>
      <c r="K39" s="271">
        <f>IF((SUM(K38:N38)*0.8)&lt;(T$1*0.8),(SUM(K38:N38)*0.8),(T$1*0.8))</f>
        <v>0</v>
      </c>
      <c r="L39" s="272"/>
      <c r="M39" s="272"/>
      <c r="N39" s="273"/>
      <c r="O39" s="271">
        <f>IF((SUM(O38:R38)*0.6)&lt;(T$1*0.6),(SUM(O38:R38)*0.6),(T$1*0.6))</f>
        <v>0</v>
      </c>
      <c r="P39" s="272"/>
      <c r="Q39" s="272"/>
      <c r="R39" s="273"/>
      <c r="S39" s="245"/>
      <c r="T39" s="247"/>
    </row>
    <row r="40" spans="7:20" x14ac:dyDescent="0.25">
      <c r="G40" s="151"/>
      <c r="H40" s="152"/>
      <c r="I40" s="152"/>
      <c r="J40" s="159"/>
      <c r="K40" s="140"/>
      <c r="L40" s="141"/>
      <c r="M40" s="141"/>
      <c r="N40" s="143"/>
      <c r="O40" s="140"/>
      <c r="P40" s="141"/>
      <c r="Q40" s="141"/>
      <c r="R40" s="142"/>
      <c r="S40" s="248">
        <f t="shared" ref="S40" si="18">MAX(G41,K41,O41)</f>
        <v>0</v>
      </c>
      <c r="T40" s="250" t="str">
        <f>IF(ISBLANK(Résultats!D27),"Joueur 20",Résultats!D27)</f>
        <v>Joueur 20</v>
      </c>
    </row>
    <row r="41" spans="7:20" ht="15.75" thickBot="1" x14ac:dyDescent="0.3">
      <c r="G41" s="274">
        <f>IF(SUM(G40:J40)&lt;T$1,SUM(G40:J40),T$1)</f>
        <v>0</v>
      </c>
      <c r="H41" s="275"/>
      <c r="I41" s="275"/>
      <c r="J41" s="276"/>
      <c r="K41" s="277">
        <f>IF((SUM(K40:N40)*0.8)&lt;(T$1*0.8),(SUM(K40:N40)*0.8),(T$1*0.8))</f>
        <v>0</v>
      </c>
      <c r="L41" s="278"/>
      <c r="M41" s="278"/>
      <c r="N41" s="279"/>
      <c r="O41" s="277">
        <f>IF((SUM(O40:R40)*0.6)&lt;(T$1*0.6),(SUM(O40:R40)*0.6),(T$1*0.6))</f>
        <v>0</v>
      </c>
      <c r="P41" s="278"/>
      <c r="Q41" s="278"/>
      <c r="R41" s="279"/>
      <c r="S41" s="249"/>
      <c r="T41" s="251"/>
    </row>
    <row r="42" spans="7:20" x14ac:dyDescent="0.25">
      <c r="G42" s="54" t="s">
        <v>18</v>
      </c>
    </row>
  </sheetData>
  <sheetProtection algorithmName="SHA-512" hashValue="zjwodRrWa3ZQYT+AFsmc6IuQf7TlGDtVkwVLFqRfSWyhNSiB2q2/DPBE7Pq1lj+gdeo+FrBsAlUX1aWrBZnJgg==" saltValue="+x8mOhsgeZlF9+EOkzoECA==" spinCount="100000" sheet="1" objects="1" scenarios="1"/>
  <mergeCells count="103">
    <mergeCell ref="G5:J5"/>
    <mergeCell ref="K5:N5"/>
    <mergeCell ref="O5:R5"/>
    <mergeCell ref="G7:J7"/>
    <mergeCell ref="K7:N7"/>
    <mergeCell ref="O7:R7"/>
    <mergeCell ref="O1:R1"/>
    <mergeCell ref="G1:J1"/>
    <mergeCell ref="K1:N1"/>
    <mergeCell ref="G3:J3"/>
    <mergeCell ref="K3:N3"/>
    <mergeCell ref="O3:R3"/>
    <mergeCell ref="G13:J13"/>
    <mergeCell ref="K13:N13"/>
    <mergeCell ref="O13:R13"/>
    <mergeCell ref="G15:J15"/>
    <mergeCell ref="K15:N15"/>
    <mergeCell ref="O15:R15"/>
    <mergeCell ref="G9:J9"/>
    <mergeCell ref="K9:N9"/>
    <mergeCell ref="O9:R9"/>
    <mergeCell ref="G11:J11"/>
    <mergeCell ref="K11:N11"/>
    <mergeCell ref="O11:R11"/>
    <mergeCell ref="G21:J21"/>
    <mergeCell ref="K21:N21"/>
    <mergeCell ref="O21:R21"/>
    <mergeCell ref="G23:J23"/>
    <mergeCell ref="K23:N23"/>
    <mergeCell ref="O23:R23"/>
    <mergeCell ref="G17:J17"/>
    <mergeCell ref="K17:N17"/>
    <mergeCell ref="O17:R17"/>
    <mergeCell ref="G19:J19"/>
    <mergeCell ref="K19:N19"/>
    <mergeCell ref="O19:R19"/>
    <mergeCell ref="G29:J29"/>
    <mergeCell ref="K29:N29"/>
    <mergeCell ref="O29:R29"/>
    <mergeCell ref="G31:J31"/>
    <mergeCell ref="K31:N31"/>
    <mergeCell ref="O31:R31"/>
    <mergeCell ref="G25:J25"/>
    <mergeCell ref="K25:N25"/>
    <mergeCell ref="O25:R25"/>
    <mergeCell ref="G27:J27"/>
    <mergeCell ref="K27:N27"/>
    <mergeCell ref="O27:R27"/>
    <mergeCell ref="G39:J39"/>
    <mergeCell ref="K39:N39"/>
    <mergeCell ref="O39:R39"/>
    <mergeCell ref="G33:J33"/>
    <mergeCell ref="K33:N33"/>
    <mergeCell ref="O33:R33"/>
    <mergeCell ref="G35:J35"/>
    <mergeCell ref="K35:N35"/>
    <mergeCell ref="O35:R35"/>
    <mergeCell ref="T14:T15"/>
    <mergeCell ref="S16:S17"/>
    <mergeCell ref="T16:T17"/>
    <mergeCell ref="S18:S19"/>
    <mergeCell ref="T18:T19"/>
    <mergeCell ref="G41:J41"/>
    <mergeCell ref="K41:N41"/>
    <mergeCell ref="O41:R41"/>
    <mergeCell ref="S2:S3"/>
    <mergeCell ref="T2:T3"/>
    <mergeCell ref="S4:S5"/>
    <mergeCell ref="T4:T5"/>
    <mergeCell ref="S6:S7"/>
    <mergeCell ref="T6:T7"/>
    <mergeCell ref="S8:S9"/>
    <mergeCell ref="T8:T9"/>
    <mergeCell ref="S10:S11"/>
    <mergeCell ref="T10:T11"/>
    <mergeCell ref="S12:S13"/>
    <mergeCell ref="T12:T13"/>
    <mergeCell ref="S14:S15"/>
    <mergeCell ref="G37:J37"/>
    <mergeCell ref="K37:N37"/>
    <mergeCell ref="O37:R37"/>
    <mergeCell ref="S26:S27"/>
    <mergeCell ref="T26:T27"/>
    <mergeCell ref="S28:S29"/>
    <mergeCell ref="T28:T29"/>
    <mergeCell ref="S30:S31"/>
    <mergeCell ref="T30:T31"/>
    <mergeCell ref="S20:S21"/>
    <mergeCell ref="T20:T21"/>
    <mergeCell ref="S22:S23"/>
    <mergeCell ref="T22:T23"/>
    <mergeCell ref="S24:S25"/>
    <mergeCell ref="T24:T25"/>
    <mergeCell ref="S38:S39"/>
    <mergeCell ref="T38:T39"/>
    <mergeCell ref="S40:S41"/>
    <mergeCell ref="T40:T41"/>
    <mergeCell ref="S32:S33"/>
    <mergeCell ref="T32:T33"/>
    <mergeCell ref="S34:S35"/>
    <mergeCell ref="T34:T35"/>
    <mergeCell ref="S36:S37"/>
    <mergeCell ref="T36:T37"/>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G1:T42"/>
  <sheetViews>
    <sheetView workbookViewId="0">
      <selection activeCell="S1" sqref="S1:S41"/>
    </sheetView>
  </sheetViews>
  <sheetFormatPr baseColWidth="10" defaultColWidth="10.7109375" defaultRowHeight="15" x14ac:dyDescent="0.25"/>
  <cols>
    <col min="4" max="4" width="14" customWidth="1"/>
    <col min="5" max="5" width="9" customWidth="1"/>
    <col min="6" max="6" width="8.28515625" customWidth="1"/>
    <col min="7" max="18" width="5.5703125" customWidth="1"/>
  </cols>
  <sheetData>
    <row r="1" spans="7:20" s="186" customFormat="1" ht="113.25" customHeight="1" thickBot="1" x14ac:dyDescent="0.3">
      <c r="G1" s="295" t="s">
        <v>56</v>
      </c>
      <c r="H1" s="296"/>
      <c r="I1" s="296"/>
      <c r="J1" s="296"/>
      <c r="K1" s="295" t="s">
        <v>61</v>
      </c>
      <c r="L1" s="296"/>
      <c r="M1" s="296"/>
      <c r="N1" s="296"/>
      <c r="O1" s="295" t="s">
        <v>63</v>
      </c>
      <c r="P1" s="296"/>
      <c r="Q1" s="296"/>
      <c r="R1" s="297"/>
      <c r="S1" s="193" t="s">
        <v>23</v>
      </c>
      <c r="T1" s="185">
        <v>14</v>
      </c>
    </row>
    <row r="2" spans="7:20" x14ac:dyDescent="0.25">
      <c r="G2" s="128"/>
      <c r="H2" s="129"/>
      <c r="I2" s="129"/>
      <c r="J2" s="131"/>
      <c r="K2" s="128"/>
      <c r="L2" s="129"/>
      <c r="M2" s="129"/>
      <c r="N2" s="131"/>
      <c r="O2" s="128"/>
      <c r="P2" s="129"/>
      <c r="Q2" s="129"/>
      <c r="R2" s="130"/>
      <c r="S2" s="264">
        <f>MAX(G3,K3,O3)</f>
        <v>0</v>
      </c>
      <c r="T2" s="266" t="str">
        <f>IF(ISBLANK(Résultats!D8),"Joueur 1",Résultats!D8)</f>
        <v>Joueur 1</v>
      </c>
    </row>
    <row r="3" spans="7:20" ht="15.75" thickBot="1" x14ac:dyDescent="0.3">
      <c r="G3" s="280">
        <f>IF(SUM(G2:J2)&lt;T$1,SUM(G2:J2),T$1)</f>
        <v>0</v>
      </c>
      <c r="H3" s="281"/>
      <c r="I3" s="281"/>
      <c r="J3" s="282"/>
      <c r="K3" s="283">
        <f>IF((SUM(K2:N2)*0.8)&lt;(T$1*0.8),(SUM(K2:N2)*0.8),(T$1*0.8))</f>
        <v>0</v>
      </c>
      <c r="L3" s="284"/>
      <c r="M3" s="284"/>
      <c r="N3" s="285"/>
      <c r="O3" s="283">
        <f>IF((SUM(O2:R2)*0.6)&lt;(T$1*0.6),(SUM(O2:R2)*0.6),(T$1*0.6))</f>
        <v>0</v>
      </c>
      <c r="P3" s="284"/>
      <c r="Q3" s="284"/>
      <c r="R3" s="285"/>
      <c r="S3" s="265"/>
      <c r="T3" s="267"/>
    </row>
    <row r="4" spans="7:20" x14ac:dyDescent="0.25">
      <c r="G4" s="145"/>
      <c r="H4" s="146"/>
      <c r="I4" s="146"/>
      <c r="J4" s="157"/>
      <c r="K4" s="132"/>
      <c r="L4" s="133"/>
      <c r="M4" s="133"/>
      <c r="N4" s="135"/>
      <c r="O4" s="132"/>
      <c r="P4" s="133"/>
      <c r="Q4" s="133"/>
      <c r="R4" s="134"/>
      <c r="S4" s="260">
        <f t="shared" ref="S4" si="0">MAX(G5,K5,O5)</f>
        <v>0</v>
      </c>
      <c r="T4" s="258" t="str">
        <f>IF(ISBLANK(Résultats!D9),"Joueur 2",Résultats!D9)</f>
        <v>Joueur 2</v>
      </c>
    </row>
    <row r="5" spans="7:20" ht="15.75" thickBot="1" x14ac:dyDescent="0.3">
      <c r="G5" s="286">
        <f>IF(SUM(G4:J4)&lt;T$1,SUM(G4:J4),T$1)</f>
        <v>0</v>
      </c>
      <c r="H5" s="287"/>
      <c r="I5" s="287"/>
      <c r="J5" s="288"/>
      <c r="K5" s="289">
        <f>IF((SUM(K4:N4)*0.8)&lt;(T$1*0.8),(SUM(K4:N4)*0.8),(T$1*0.8))</f>
        <v>0</v>
      </c>
      <c r="L5" s="290"/>
      <c r="M5" s="290"/>
      <c r="N5" s="291"/>
      <c r="O5" s="289">
        <f>IF((SUM(O4:R4)*0.6)&lt;(T$1*0.6),(SUM(O4:R4)*0.6),(T$1*0.6))</f>
        <v>0</v>
      </c>
      <c r="P5" s="290"/>
      <c r="Q5" s="290"/>
      <c r="R5" s="291"/>
      <c r="S5" s="261"/>
      <c r="T5" s="259"/>
    </row>
    <row r="6" spans="7:20" x14ac:dyDescent="0.25">
      <c r="G6" s="148"/>
      <c r="H6" s="149"/>
      <c r="I6" s="149"/>
      <c r="J6" s="158"/>
      <c r="K6" s="136"/>
      <c r="L6" s="137"/>
      <c r="M6" s="137"/>
      <c r="N6" s="139"/>
      <c r="O6" s="136"/>
      <c r="P6" s="137"/>
      <c r="Q6" s="137"/>
      <c r="R6" s="138"/>
      <c r="S6" s="244">
        <f t="shared" ref="S6" si="1">MAX(G7,K7,O7)</f>
        <v>0</v>
      </c>
      <c r="T6" s="246" t="str">
        <f>IF(ISBLANK(Résultats!D10),"Joueur 3",Résultats!D10)</f>
        <v>Joueur 3</v>
      </c>
    </row>
    <row r="7" spans="7:20" ht="15.75" thickBot="1" x14ac:dyDescent="0.3">
      <c r="G7" s="268">
        <f>IF(SUM(G6:J6)&lt;T$1,SUM(G6:J6),T$1)</f>
        <v>0</v>
      </c>
      <c r="H7" s="269"/>
      <c r="I7" s="269"/>
      <c r="J7" s="270"/>
      <c r="K7" s="271">
        <f>IF((SUM(K6:N6)*0.8)&lt;(T$1*0.8),(SUM(K6:N6)*0.8),(T$1*0.8))</f>
        <v>0</v>
      </c>
      <c r="L7" s="272"/>
      <c r="M7" s="272"/>
      <c r="N7" s="273"/>
      <c r="O7" s="271">
        <f>IF((SUM(O6:R6)*0.6)&lt;(T$1*0.6),(SUM(O6:R6)*0.6),(T$1*0.6))</f>
        <v>0</v>
      </c>
      <c r="P7" s="272"/>
      <c r="Q7" s="272"/>
      <c r="R7" s="273"/>
      <c r="S7" s="245"/>
      <c r="T7" s="247"/>
    </row>
    <row r="8" spans="7:20" x14ac:dyDescent="0.25">
      <c r="G8" s="151"/>
      <c r="H8" s="152"/>
      <c r="I8" s="152"/>
      <c r="J8" s="159"/>
      <c r="K8" s="140"/>
      <c r="L8" s="141"/>
      <c r="M8" s="141"/>
      <c r="N8" s="143"/>
      <c r="O8" s="140"/>
      <c r="P8" s="141"/>
      <c r="Q8" s="141"/>
      <c r="R8" s="142"/>
      <c r="S8" s="262">
        <f t="shared" ref="S8" si="2">MAX(G9,K9,O9)</f>
        <v>0</v>
      </c>
      <c r="T8" s="250" t="str">
        <f>IF(ISBLANK(Résultats!D11),"Joueur 4",Résultats!D11)</f>
        <v>Joueur 4</v>
      </c>
    </row>
    <row r="9" spans="7:20" ht="15.75" thickBot="1" x14ac:dyDescent="0.3">
      <c r="G9" s="274">
        <f>IF(SUM(G8:J8)&lt;T$1,SUM(G8:J8),T$1)</f>
        <v>0</v>
      </c>
      <c r="H9" s="275"/>
      <c r="I9" s="275"/>
      <c r="J9" s="276"/>
      <c r="K9" s="277">
        <f>IF((SUM(K8:N8)*0.8)&lt;(T$1*0.8),(SUM(K8:N8)*0.8),(T$1*0.8))</f>
        <v>0</v>
      </c>
      <c r="L9" s="278"/>
      <c r="M9" s="278"/>
      <c r="N9" s="279"/>
      <c r="O9" s="277">
        <f>IF((SUM(O8:R8)*0.6)&lt;(T$1*0.6),(SUM(O8:R8)*0.6),(T$1*0.6))</f>
        <v>0</v>
      </c>
      <c r="P9" s="278"/>
      <c r="Q9" s="278"/>
      <c r="R9" s="279"/>
      <c r="S9" s="263"/>
      <c r="T9" s="251"/>
    </row>
    <row r="10" spans="7:20" x14ac:dyDescent="0.25">
      <c r="G10" s="154"/>
      <c r="H10" s="155"/>
      <c r="I10" s="155"/>
      <c r="J10" s="160"/>
      <c r="K10" s="128"/>
      <c r="L10" s="129"/>
      <c r="M10" s="129"/>
      <c r="N10" s="131"/>
      <c r="O10" s="128"/>
      <c r="P10" s="129"/>
      <c r="Q10" s="129"/>
      <c r="R10" s="130"/>
      <c r="S10" s="264">
        <f t="shared" ref="S10" si="3">MAX(G11,K11,O11)</f>
        <v>0</v>
      </c>
      <c r="T10" s="254" t="str">
        <f>IF(ISBLANK(Résultats!D12),"Joueur 5",Résultats!D12)</f>
        <v>Joueur 5</v>
      </c>
    </row>
    <row r="11" spans="7:20" ht="15.75" thickBot="1" x14ac:dyDescent="0.3">
      <c r="G11" s="280">
        <f>IF(SUM(G10:J10)&lt;T$1,SUM(G10:J10),T$1)</f>
        <v>0</v>
      </c>
      <c r="H11" s="281"/>
      <c r="I11" s="281"/>
      <c r="J11" s="282"/>
      <c r="K11" s="283">
        <f>IF((SUM(K10:N10)*0.8)&lt;(T$1*0.8),(SUM(K10:N10)*0.8),(T$1*0.8))</f>
        <v>0</v>
      </c>
      <c r="L11" s="284"/>
      <c r="M11" s="284"/>
      <c r="N11" s="285"/>
      <c r="O11" s="283">
        <f>IF((SUM(O10:R10)*0.6)&lt;(T$1*0.6),(SUM(O10:R10)*0.6),(T$1*0.6))</f>
        <v>0</v>
      </c>
      <c r="P11" s="284"/>
      <c r="Q11" s="284"/>
      <c r="R11" s="285"/>
      <c r="S11" s="265"/>
      <c r="T11" s="255"/>
    </row>
    <row r="12" spans="7:20" x14ac:dyDescent="0.25">
      <c r="G12" s="145"/>
      <c r="H12" s="146"/>
      <c r="I12" s="146"/>
      <c r="J12" s="157"/>
      <c r="K12" s="132"/>
      <c r="L12" s="133"/>
      <c r="M12" s="133"/>
      <c r="N12" s="135"/>
      <c r="O12" s="132"/>
      <c r="P12" s="133"/>
      <c r="Q12" s="133"/>
      <c r="R12" s="134"/>
      <c r="S12" s="260">
        <f t="shared" ref="S12" si="4">MAX(G13,K13,O13)</f>
        <v>0</v>
      </c>
      <c r="T12" s="258" t="str">
        <f>IF(ISBLANK(Résultats!D13),"Joueur 6",Résultats!D13)</f>
        <v>Joueur 6</v>
      </c>
    </row>
    <row r="13" spans="7:20" ht="15.75" thickBot="1" x14ac:dyDescent="0.3">
      <c r="G13" s="286">
        <f>IF(SUM(G12:J12)&lt;T$1,SUM(G12:J12),T$1)</f>
        <v>0</v>
      </c>
      <c r="H13" s="287"/>
      <c r="I13" s="287"/>
      <c r="J13" s="288"/>
      <c r="K13" s="289">
        <f>IF((SUM(K12:N12)*0.8)&lt;(T$1*0.8),(SUM(K12:N12)*0.8),(T$1*0.8))</f>
        <v>0</v>
      </c>
      <c r="L13" s="290"/>
      <c r="M13" s="290"/>
      <c r="N13" s="291"/>
      <c r="O13" s="289">
        <f>IF((SUM(O12:R12)*0.6)&lt;(T$1*0.6),(SUM(O12:R12)*0.6),(T$1*0.6))</f>
        <v>0</v>
      </c>
      <c r="P13" s="290"/>
      <c r="Q13" s="290"/>
      <c r="R13" s="291"/>
      <c r="S13" s="261"/>
      <c r="T13" s="259"/>
    </row>
    <row r="14" spans="7:20" x14ac:dyDescent="0.25">
      <c r="G14" s="148"/>
      <c r="H14" s="149"/>
      <c r="I14" s="149"/>
      <c r="J14" s="158"/>
      <c r="K14" s="136"/>
      <c r="L14" s="137"/>
      <c r="M14" s="137"/>
      <c r="N14" s="139"/>
      <c r="O14" s="136"/>
      <c r="P14" s="137"/>
      <c r="Q14" s="137"/>
      <c r="R14" s="138"/>
      <c r="S14" s="244">
        <f t="shared" ref="S14" si="5">MAX(G15,K15,O15)</f>
        <v>0</v>
      </c>
      <c r="T14" s="246" t="str">
        <f>IF(ISBLANK(Résultats!D14),"Joueur 7",Résultats!D14)</f>
        <v>Joueur 7</v>
      </c>
    </row>
    <row r="15" spans="7:20" ht="15.75" thickBot="1" x14ac:dyDescent="0.3">
      <c r="G15" s="268">
        <f>IF(SUM(G14:J14)&lt;T$1,SUM(G14:J14),T$1)</f>
        <v>0</v>
      </c>
      <c r="H15" s="269"/>
      <c r="I15" s="269"/>
      <c r="J15" s="270"/>
      <c r="K15" s="271">
        <f>IF((SUM(K14:N14)*0.8)&lt;(T$1*0.8),(SUM(K14:N14)*0.8),(T$1*0.8))</f>
        <v>0</v>
      </c>
      <c r="L15" s="272"/>
      <c r="M15" s="272"/>
      <c r="N15" s="273"/>
      <c r="O15" s="271">
        <f>IF((SUM(O14:R14)*0.6)&lt;(T$1*0.6),(SUM(O14:R14)*0.6),(T$1*0.6))</f>
        <v>0</v>
      </c>
      <c r="P15" s="272"/>
      <c r="Q15" s="272"/>
      <c r="R15" s="273"/>
      <c r="S15" s="245"/>
      <c r="T15" s="247"/>
    </row>
    <row r="16" spans="7:20" x14ac:dyDescent="0.25">
      <c r="G16" s="151"/>
      <c r="H16" s="152"/>
      <c r="I16" s="152"/>
      <c r="J16" s="159"/>
      <c r="K16" s="140"/>
      <c r="L16" s="141"/>
      <c r="M16" s="141"/>
      <c r="N16" s="143"/>
      <c r="O16" s="140"/>
      <c r="P16" s="141"/>
      <c r="Q16" s="141"/>
      <c r="R16" s="142"/>
      <c r="S16" s="248">
        <f t="shared" ref="S16" si="6">MAX(G17,K17,O17)</f>
        <v>0</v>
      </c>
      <c r="T16" s="250" t="str">
        <f>IF(ISBLANK(Résultats!D15),"Joueur 8",Résultats!D15)</f>
        <v>Joueur 8</v>
      </c>
    </row>
    <row r="17" spans="7:20" ht="15.75" thickBot="1" x14ac:dyDescent="0.3">
      <c r="G17" s="274">
        <f>IF(SUM(G16:J16)&lt;T$1,SUM(G16:J16),T$1)</f>
        <v>0</v>
      </c>
      <c r="H17" s="275"/>
      <c r="I17" s="275"/>
      <c r="J17" s="276"/>
      <c r="K17" s="277">
        <f>IF((SUM(K16:N16)*0.8)&lt;(T$1*0.8),(SUM(K16:N16)*0.8),(T$1*0.8))</f>
        <v>0</v>
      </c>
      <c r="L17" s="278"/>
      <c r="M17" s="278"/>
      <c r="N17" s="279"/>
      <c r="O17" s="277">
        <f>IF((SUM(O16:R16)*0.6)&lt;(T$1*0.6),(SUM(O16:R16)*0.6),(T$1*0.6))</f>
        <v>0</v>
      </c>
      <c r="P17" s="278"/>
      <c r="Q17" s="278"/>
      <c r="R17" s="279"/>
      <c r="S17" s="249"/>
      <c r="T17" s="251"/>
    </row>
    <row r="18" spans="7:20" x14ac:dyDescent="0.25">
      <c r="G18" s="154"/>
      <c r="H18" s="155"/>
      <c r="I18" s="155"/>
      <c r="J18" s="160"/>
      <c r="K18" s="128"/>
      <c r="L18" s="129"/>
      <c r="M18" s="129"/>
      <c r="N18" s="131"/>
      <c r="O18" s="128"/>
      <c r="P18" s="129"/>
      <c r="Q18" s="129"/>
      <c r="R18" s="130"/>
      <c r="S18" s="252">
        <f t="shared" ref="S18" si="7">MAX(G19,K19,O19)</f>
        <v>0</v>
      </c>
      <c r="T18" s="254" t="str">
        <f>IF(ISBLANK(Résultats!D16),"Joueur 9",Résultats!D16)</f>
        <v>Joueur 9</v>
      </c>
    </row>
    <row r="19" spans="7:20" ht="15.75" thickBot="1" x14ac:dyDescent="0.3">
      <c r="G19" s="280">
        <f>IF(SUM(G18:J18)&lt;T$1,SUM(G18:J18),T$1)</f>
        <v>0</v>
      </c>
      <c r="H19" s="281"/>
      <c r="I19" s="281"/>
      <c r="J19" s="282"/>
      <c r="K19" s="283">
        <f>IF((SUM(K18:N18)*0.8)&lt;(T$1*0.8),(SUM(K18:N18)*0.8),(T$1*0.8))</f>
        <v>0</v>
      </c>
      <c r="L19" s="284"/>
      <c r="M19" s="284"/>
      <c r="N19" s="285"/>
      <c r="O19" s="283">
        <f>IF((SUM(O18:R18)*0.6)&lt;(T$1*0.6),(SUM(O18:R18)*0.6),(T$1*0.6))</f>
        <v>0</v>
      </c>
      <c r="P19" s="284"/>
      <c r="Q19" s="284"/>
      <c r="R19" s="285"/>
      <c r="S19" s="253"/>
      <c r="T19" s="255"/>
    </row>
    <row r="20" spans="7:20" x14ac:dyDescent="0.25">
      <c r="G20" s="145"/>
      <c r="H20" s="146"/>
      <c r="I20" s="146"/>
      <c r="J20" s="157"/>
      <c r="K20" s="132"/>
      <c r="L20" s="133"/>
      <c r="M20" s="133"/>
      <c r="N20" s="135"/>
      <c r="O20" s="132"/>
      <c r="P20" s="133"/>
      <c r="Q20" s="133"/>
      <c r="R20" s="134"/>
      <c r="S20" s="260">
        <f t="shared" ref="S20" si="8">MAX(G21,K21,O21)</f>
        <v>0</v>
      </c>
      <c r="T20" s="258" t="str">
        <f>IF(ISBLANK(Résultats!D17),"Joueur 10",Résultats!D17)</f>
        <v>Joueur 10</v>
      </c>
    </row>
    <row r="21" spans="7:20" ht="15.75" thickBot="1" x14ac:dyDescent="0.3">
      <c r="G21" s="286">
        <f>IF(SUM(G20:J20)&lt;T$1,SUM(G20:J20),T$1)</f>
        <v>0</v>
      </c>
      <c r="H21" s="287"/>
      <c r="I21" s="287"/>
      <c r="J21" s="288"/>
      <c r="K21" s="289">
        <f>IF((SUM(K20:N20)*0.8)&lt;(T$1*0.8),(SUM(K20:N20)*0.8),(T$1*0.8))</f>
        <v>0</v>
      </c>
      <c r="L21" s="290"/>
      <c r="M21" s="290"/>
      <c r="N21" s="291"/>
      <c r="O21" s="289">
        <f>IF((SUM(O20:R20)*0.6)&lt;(T$1*0.6),(SUM(O20:R20)*0.6),(T$1*0.6))</f>
        <v>0</v>
      </c>
      <c r="P21" s="290"/>
      <c r="Q21" s="290"/>
      <c r="R21" s="291"/>
      <c r="S21" s="261"/>
      <c r="T21" s="259"/>
    </row>
    <row r="22" spans="7:20" x14ac:dyDescent="0.25">
      <c r="G22" s="148"/>
      <c r="H22" s="149"/>
      <c r="I22" s="149"/>
      <c r="J22" s="158"/>
      <c r="K22" s="136"/>
      <c r="L22" s="137"/>
      <c r="M22" s="137"/>
      <c r="N22" s="139"/>
      <c r="O22" s="136"/>
      <c r="P22" s="137"/>
      <c r="Q22" s="137"/>
      <c r="R22" s="138"/>
      <c r="S22" s="244">
        <f t="shared" ref="S22" si="9">MAX(G23,K23,O23)</f>
        <v>0</v>
      </c>
      <c r="T22" s="246" t="str">
        <f>IF(ISBLANK(Résultats!D18),"Joueur 11",Résultats!D18)</f>
        <v>Joueur 11</v>
      </c>
    </row>
    <row r="23" spans="7:20" ht="15.75" thickBot="1" x14ac:dyDescent="0.3">
      <c r="G23" s="268">
        <f>IF(SUM(G22:J22)&lt;T$1,SUM(G22:J22),T$1)</f>
        <v>0</v>
      </c>
      <c r="H23" s="269"/>
      <c r="I23" s="269"/>
      <c r="J23" s="270"/>
      <c r="K23" s="271">
        <f>IF((SUM(K22:N22)*0.8)&lt;(T$1*0.8),(SUM(K22:N22)*0.8),(T$1*0.8))</f>
        <v>0</v>
      </c>
      <c r="L23" s="272"/>
      <c r="M23" s="272"/>
      <c r="N23" s="273"/>
      <c r="O23" s="271">
        <f>IF((SUM(O22:R22)*0.6)&lt;(T$1*0.6),(SUM(O22:R22)*0.6),(T$1*0.6))</f>
        <v>0</v>
      </c>
      <c r="P23" s="272"/>
      <c r="Q23" s="272"/>
      <c r="R23" s="273"/>
      <c r="S23" s="245"/>
      <c r="T23" s="247"/>
    </row>
    <row r="24" spans="7:20" x14ac:dyDescent="0.25">
      <c r="G24" s="151"/>
      <c r="H24" s="152"/>
      <c r="I24" s="152"/>
      <c r="J24" s="159"/>
      <c r="K24" s="140"/>
      <c r="L24" s="141"/>
      <c r="M24" s="141"/>
      <c r="N24" s="143"/>
      <c r="O24" s="140"/>
      <c r="P24" s="141"/>
      <c r="Q24" s="141"/>
      <c r="R24" s="142"/>
      <c r="S24" s="248">
        <f t="shared" ref="S24" si="10">MAX(G25,K25,O25)</f>
        <v>0</v>
      </c>
      <c r="T24" s="250" t="str">
        <f>IF(ISBLANK(Résultats!D19),"Joueur 12",Résultats!D19)</f>
        <v>Joueur 12</v>
      </c>
    </row>
    <row r="25" spans="7:20" ht="15.75" thickBot="1" x14ac:dyDescent="0.3">
      <c r="G25" s="274">
        <f>IF(SUM(G24:J24)&lt;T$1,SUM(G24:J24),T$1)</f>
        <v>0</v>
      </c>
      <c r="H25" s="275"/>
      <c r="I25" s="275"/>
      <c r="J25" s="276"/>
      <c r="K25" s="277">
        <f>IF((SUM(K24:N24)*0.8)&lt;(T$1*0.8),(SUM(K24:N24)*0.8),(T$1*0.8))</f>
        <v>0</v>
      </c>
      <c r="L25" s="278"/>
      <c r="M25" s="278"/>
      <c r="N25" s="279"/>
      <c r="O25" s="277">
        <f>IF((SUM(O24:R24)*0.6)&lt;(T$1*0.6),(SUM(O24:R24)*0.6),(T$1*0.6))</f>
        <v>0</v>
      </c>
      <c r="P25" s="278"/>
      <c r="Q25" s="278"/>
      <c r="R25" s="279"/>
      <c r="S25" s="249"/>
      <c r="T25" s="251"/>
    </row>
    <row r="26" spans="7:20" x14ac:dyDescent="0.25">
      <c r="G26" s="154"/>
      <c r="H26" s="155"/>
      <c r="I26" s="155"/>
      <c r="J26" s="160"/>
      <c r="K26" s="128"/>
      <c r="L26" s="129"/>
      <c r="M26" s="129"/>
      <c r="N26" s="131"/>
      <c r="O26" s="128"/>
      <c r="P26" s="129"/>
      <c r="Q26" s="129"/>
      <c r="R26" s="130"/>
      <c r="S26" s="252">
        <f t="shared" ref="S26" si="11">MAX(G27,K27,O27)</f>
        <v>0</v>
      </c>
      <c r="T26" s="254" t="str">
        <f>IF(ISBLANK(Résultats!D20),"Joueur 13",Résultats!D20)</f>
        <v>Joueur 13</v>
      </c>
    </row>
    <row r="27" spans="7:20" ht="15.75" thickBot="1" x14ac:dyDescent="0.3">
      <c r="G27" s="280">
        <f>IF(SUM(G26:J26)&lt;T$1,SUM(G26:J26),T$1)</f>
        <v>0</v>
      </c>
      <c r="H27" s="281"/>
      <c r="I27" s="281"/>
      <c r="J27" s="282"/>
      <c r="K27" s="283">
        <f>IF((SUM(K26:N26)*0.8)&lt;(T$1*0.8),(SUM(K26:N26)*0.8),(T$1*0.8))</f>
        <v>0</v>
      </c>
      <c r="L27" s="284"/>
      <c r="M27" s="284"/>
      <c r="N27" s="285"/>
      <c r="O27" s="283">
        <f>IF((SUM(O26:R26)*0.6)&lt;(T$1*0.6),(SUM(O26:R26)*0.6),(T$1*0.6))</f>
        <v>0</v>
      </c>
      <c r="P27" s="284"/>
      <c r="Q27" s="284"/>
      <c r="R27" s="285"/>
      <c r="S27" s="253"/>
      <c r="T27" s="255"/>
    </row>
    <row r="28" spans="7:20" x14ac:dyDescent="0.25">
      <c r="G28" s="145"/>
      <c r="H28" s="146"/>
      <c r="I28" s="146"/>
      <c r="J28" s="157"/>
      <c r="K28" s="132"/>
      <c r="L28" s="133"/>
      <c r="M28" s="133"/>
      <c r="N28" s="135"/>
      <c r="O28" s="132"/>
      <c r="P28" s="133"/>
      <c r="Q28" s="133"/>
      <c r="R28" s="134"/>
      <c r="S28" s="256">
        <f t="shared" ref="S28" si="12">MAX(G29,K29,O29)</f>
        <v>0</v>
      </c>
      <c r="T28" s="258" t="str">
        <f>IF(ISBLANK(Résultats!D21),"Joueur 14",Résultats!D21)</f>
        <v>Joueur 14</v>
      </c>
    </row>
    <row r="29" spans="7:20" ht="15.75" thickBot="1" x14ac:dyDescent="0.3">
      <c r="G29" s="286">
        <f>IF(SUM(G28:J28)&lt;T$1,SUM(G28:J28),T$1)</f>
        <v>0</v>
      </c>
      <c r="H29" s="287"/>
      <c r="I29" s="287"/>
      <c r="J29" s="288"/>
      <c r="K29" s="289">
        <f>IF((SUM(K28:N28)*0.8)&lt;(T$1*0.8),(SUM(K28:N28)*0.8),(T$1*0.8))</f>
        <v>0</v>
      </c>
      <c r="L29" s="290"/>
      <c r="M29" s="290"/>
      <c r="N29" s="291"/>
      <c r="O29" s="289">
        <f>IF((SUM(O28:R28)*0.6)&lt;(T$1*0.6),(SUM(O28:R28)*0.6),(T$1*0.6))</f>
        <v>0</v>
      </c>
      <c r="P29" s="290"/>
      <c r="Q29" s="290"/>
      <c r="R29" s="291"/>
      <c r="S29" s="257"/>
      <c r="T29" s="259"/>
    </row>
    <row r="30" spans="7:20" x14ac:dyDescent="0.25">
      <c r="G30" s="148"/>
      <c r="H30" s="149"/>
      <c r="I30" s="149"/>
      <c r="J30" s="158"/>
      <c r="K30" s="136"/>
      <c r="L30" s="137"/>
      <c r="M30" s="137"/>
      <c r="N30" s="139"/>
      <c r="O30" s="136"/>
      <c r="P30" s="137"/>
      <c r="Q30" s="137"/>
      <c r="R30" s="138"/>
      <c r="S30" s="244">
        <f t="shared" ref="S30" si="13">MAX(G31,K31,O31)</f>
        <v>0</v>
      </c>
      <c r="T30" s="246" t="str">
        <f>IF(ISBLANK(Résultats!D22),"Joueur 15",Résultats!D22)</f>
        <v>Joueur 15</v>
      </c>
    </row>
    <row r="31" spans="7:20" ht="15.75" thickBot="1" x14ac:dyDescent="0.3">
      <c r="G31" s="268">
        <f>IF(SUM(G30:J30)&lt;T$1,SUM(G30:J30),T$1)</f>
        <v>0</v>
      </c>
      <c r="H31" s="269"/>
      <c r="I31" s="269"/>
      <c r="J31" s="270"/>
      <c r="K31" s="271">
        <f>IF((SUM(K30:N30)*0.8)&lt;(T$1*0.8),(SUM(K30:N30)*0.8),(T$1*0.8))</f>
        <v>0</v>
      </c>
      <c r="L31" s="272"/>
      <c r="M31" s="272"/>
      <c r="N31" s="273"/>
      <c r="O31" s="271">
        <f>IF((SUM(O30:R30)*0.6)&lt;(T$1*0.6),(SUM(O30:R30)*0.6),(T$1*0.6))</f>
        <v>0</v>
      </c>
      <c r="P31" s="272"/>
      <c r="Q31" s="272"/>
      <c r="R31" s="273"/>
      <c r="S31" s="245"/>
      <c r="T31" s="247"/>
    </row>
    <row r="32" spans="7:20" x14ac:dyDescent="0.25">
      <c r="G32" s="151"/>
      <c r="H32" s="152"/>
      <c r="I32" s="152"/>
      <c r="J32" s="159"/>
      <c r="K32" s="140"/>
      <c r="L32" s="141"/>
      <c r="M32" s="141"/>
      <c r="N32" s="143"/>
      <c r="O32" s="140"/>
      <c r="P32" s="141"/>
      <c r="Q32" s="141"/>
      <c r="R32" s="142"/>
      <c r="S32" s="248">
        <f t="shared" ref="S32" si="14">MAX(G33,K33,O33)</f>
        <v>0</v>
      </c>
      <c r="T32" s="250" t="str">
        <f>IF(ISBLANK(Résultats!D23),"Joueur 16",Résultats!D23)</f>
        <v>Joueur 16</v>
      </c>
    </row>
    <row r="33" spans="7:20" ht="15.75" thickBot="1" x14ac:dyDescent="0.3">
      <c r="G33" s="274">
        <f>IF(SUM(G32:J32)&lt;T$1,SUM(G32:J32),T$1)</f>
        <v>0</v>
      </c>
      <c r="H33" s="275"/>
      <c r="I33" s="275"/>
      <c r="J33" s="276"/>
      <c r="K33" s="277">
        <f>IF((SUM(K32:N32)*0.8)&lt;(T$1*0.8),(SUM(K32:N32)*0.8),(T$1*0.8))</f>
        <v>0</v>
      </c>
      <c r="L33" s="278"/>
      <c r="M33" s="278"/>
      <c r="N33" s="279"/>
      <c r="O33" s="277">
        <f>IF((SUM(O32:R32)*0.6)&lt;(T$1*0.6),(SUM(O32:R32)*0.6),(T$1*0.6))</f>
        <v>0</v>
      </c>
      <c r="P33" s="278"/>
      <c r="Q33" s="278"/>
      <c r="R33" s="279"/>
      <c r="S33" s="249"/>
      <c r="T33" s="251"/>
    </row>
    <row r="34" spans="7:20" x14ac:dyDescent="0.25">
      <c r="G34" s="154"/>
      <c r="H34" s="155"/>
      <c r="I34" s="155"/>
      <c r="J34" s="160"/>
      <c r="K34" s="128"/>
      <c r="L34" s="129"/>
      <c r="M34" s="129"/>
      <c r="N34" s="131"/>
      <c r="O34" s="128"/>
      <c r="P34" s="129"/>
      <c r="Q34" s="129"/>
      <c r="R34" s="130"/>
      <c r="S34" s="252">
        <f t="shared" ref="S34" si="15">MAX(G35,K35,O35)</f>
        <v>0</v>
      </c>
      <c r="T34" s="254" t="str">
        <f>IF(ISBLANK(Résultats!D24),"Joueur 17",Résultats!D24)</f>
        <v>Joueur 17</v>
      </c>
    </row>
    <row r="35" spans="7:20" ht="15.75" thickBot="1" x14ac:dyDescent="0.3">
      <c r="G35" s="280">
        <f>IF(SUM(G34:J34)&lt;T$1,SUM(G34:J34),T$1)</f>
        <v>0</v>
      </c>
      <c r="H35" s="281"/>
      <c r="I35" s="281"/>
      <c r="J35" s="282"/>
      <c r="K35" s="283">
        <f>IF((SUM(K34:N34)*0.8)&lt;(T$1*0.8),(SUM(K34:N34)*0.8),(T$1*0.8))</f>
        <v>0</v>
      </c>
      <c r="L35" s="284"/>
      <c r="M35" s="284"/>
      <c r="N35" s="285"/>
      <c r="O35" s="283">
        <f>IF((SUM(O34:R34)*0.6)&lt;(T$1*0.6),(SUM(O34:R34)*0.6),(T$1*0.6))</f>
        <v>0</v>
      </c>
      <c r="P35" s="284"/>
      <c r="Q35" s="284"/>
      <c r="R35" s="285"/>
      <c r="S35" s="253"/>
      <c r="T35" s="255"/>
    </row>
    <row r="36" spans="7:20" x14ac:dyDescent="0.25">
      <c r="G36" s="145"/>
      <c r="H36" s="146"/>
      <c r="I36" s="146"/>
      <c r="J36" s="157"/>
      <c r="K36" s="132"/>
      <c r="L36" s="133"/>
      <c r="M36" s="133"/>
      <c r="N36" s="135"/>
      <c r="O36" s="132"/>
      <c r="P36" s="133"/>
      <c r="Q36" s="133"/>
      <c r="R36" s="134"/>
      <c r="S36" s="256">
        <f t="shared" ref="S36" si="16">MAX(G37,K37,O37)</f>
        <v>0</v>
      </c>
      <c r="T36" s="258" t="str">
        <f>IF(ISBLANK(Résultats!D25),"Joueur 18",Résultats!D25)</f>
        <v>Joueur 18</v>
      </c>
    </row>
    <row r="37" spans="7:20" ht="15.75" thickBot="1" x14ac:dyDescent="0.3">
      <c r="G37" s="286">
        <f>IF(SUM(G36:J36)&lt;T$1,SUM(G36:J36),T$1)</f>
        <v>0</v>
      </c>
      <c r="H37" s="287"/>
      <c r="I37" s="287"/>
      <c r="J37" s="288"/>
      <c r="K37" s="289">
        <f>IF((SUM(K36:N36)*0.8)&lt;(T$1*0.8),(SUM(K36:N36)*0.8),(T$1*0.8))</f>
        <v>0</v>
      </c>
      <c r="L37" s="290"/>
      <c r="M37" s="290"/>
      <c r="N37" s="291"/>
      <c r="O37" s="289">
        <f>IF((SUM(O36:R36)*0.6)&lt;(T$1*0.6),(SUM(O36:R36)*0.6),(T$1*0.6))</f>
        <v>0</v>
      </c>
      <c r="P37" s="290"/>
      <c r="Q37" s="290"/>
      <c r="R37" s="291"/>
      <c r="S37" s="257"/>
      <c r="T37" s="259"/>
    </row>
    <row r="38" spans="7:20" x14ac:dyDescent="0.25">
      <c r="G38" s="148"/>
      <c r="H38" s="149"/>
      <c r="I38" s="149"/>
      <c r="J38" s="158"/>
      <c r="K38" s="136"/>
      <c r="L38" s="137"/>
      <c r="M38" s="137"/>
      <c r="N38" s="139"/>
      <c r="O38" s="136"/>
      <c r="P38" s="137"/>
      <c r="Q38" s="137"/>
      <c r="R38" s="138"/>
      <c r="S38" s="244">
        <f t="shared" ref="S38" si="17">MAX(G39,K39,O39)</f>
        <v>0</v>
      </c>
      <c r="T38" s="246" t="str">
        <f>IF(ISBLANK(Résultats!D26),"Joueur 19",Résultats!D26)</f>
        <v>Joueur 19</v>
      </c>
    </row>
    <row r="39" spans="7:20" ht="15.75" thickBot="1" x14ac:dyDescent="0.3">
      <c r="G39" s="268">
        <f>IF(SUM(G38:J38)&lt;T$1,SUM(G38:J38),T$1)</f>
        <v>0</v>
      </c>
      <c r="H39" s="269"/>
      <c r="I39" s="269"/>
      <c r="J39" s="270"/>
      <c r="K39" s="271">
        <f>IF((SUM(K38:N38)*0.8)&lt;(T$1*0.8),(SUM(K38:N38)*0.8),(T$1*0.8))</f>
        <v>0</v>
      </c>
      <c r="L39" s="272"/>
      <c r="M39" s="272"/>
      <c r="N39" s="273"/>
      <c r="O39" s="271">
        <f>IF((SUM(O38:R38)*0.6)&lt;(T$1*0.6),(SUM(O38:R38)*0.6),(T$1*0.6))</f>
        <v>0</v>
      </c>
      <c r="P39" s="272"/>
      <c r="Q39" s="272"/>
      <c r="R39" s="273"/>
      <c r="S39" s="245"/>
      <c r="T39" s="247"/>
    </row>
    <row r="40" spans="7:20" x14ac:dyDescent="0.25">
      <c r="G40" s="151"/>
      <c r="H40" s="152"/>
      <c r="I40" s="152"/>
      <c r="J40" s="159"/>
      <c r="K40" s="140"/>
      <c r="L40" s="141"/>
      <c r="M40" s="141"/>
      <c r="N40" s="143"/>
      <c r="O40" s="140"/>
      <c r="P40" s="141"/>
      <c r="Q40" s="141"/>
      <c r="R40" s="142"/>
      <c r="S40" s="248">
        <f t="shared" ref="S40" si="18">MAX(G41,K41,O41)</f>
        <v>0</v>
      </c>
      <c r="T40" s="250" t="str">
        <f>IF(ISBLANK(Résultats!D27),"Joueur 20",Résultats!D27)</f>
        <v>Joueur 20</v>
      </c>
    </row>
    <row r="41" spans="7:20" ht="15.75" thickBot="1" x14ac:dyDescent="0.3">
      <c r="G41" s="274">
        <f>IF(SUM(G40:J40)&lt;T$1,SUM(G40:J40),T$1)</f>
        <v>0</v>
      </c>
      <c r="H41" s="275"/>
      <c r="I41" s="275"/>
      <c r="J41" s="276"/>
      <c r="K41" s="277">
        <f>IF((SUM(K40:N40)*0.8)&lt;(T$1*0.8),(SUM(K40:N40)*0.8),(T$1*0.8))</f>
        <v>0</v>
      </c>
      <c r="L41" s="278"/>
      <c r="M41" s="278"/>
      <c r="N41" s="279"/>
      <c r="O41" s="277">
        <f>IF((SUM(O40:R40)*0.6)&lt;(T$1*0.6),(SUM(O40:R40)*0.6),(T$1*0.6))</f>
        <v>0</v>
      </c>
      <c r="P41" s="278"/>
      <c r="Q41" s="278"/>
      <c r="R41" s="279"/>
      <c r="S41" s="249"/>
      <c r="T41" s="251"/>
    </row>
    <row r="42" spans="7:20" x14ac:dyDescent="0.25">
      <c r="G42" s="54" t="s">
        <v>18</v>
      </c>
    </row>
  </sheetData>
  <sheetProtection algorithmName="SHA-512" hashValue="u9rOizoPi8A0zddjgnqiAUHri/D1SOM7r+LHQ+x1fuXCwq5CrpneLogsG0Xnrw0g2J6ARdrnfHitANk2vowxaA==" saltValue="BgmIvrL/0EooLPNixTmkrg==" spinCount="100000" sheet="1" objects="1" scenarios="1"/>
  <mergeCells count="103">
    <mergeCell ref="G5:J5"/>
    <mergeCell ref="K5:N5"/>
    <mergeCell ref="O5:R5"/>
    <mergeCell ref="G7:J7"/>
    <mergeCell ref="K7:N7"/>
    <mergeCell ref="O7:R7"/>
    <mergeCell ref="G3:J3"/>
    <mergeCell ref="K3:N3"/>
    <mergeCell ref="O3:R3"/>
    <mergeCell ref="G13:J13"/>
    <mergeCell ref="K13:N13"/>
    <mergeCell ref="O13:R13"/>
    <mergeCell ref="G15:J15"/>
    <mergeCell ref="K15:N15"/>
    <mergeCell ref="O15:R15"/>
    <mergeCell ref="G9:J9"/>
    <mergeCell ref="K9:N9"/>
    <mergeCell ref="O9:R9"/>
    <mergeCell ref="G11:J11"/>
    <mergeCell ref="K11:N11"/>
    <mergeCell ref="O11:R11"/>
    <mergeCell ref="S12:S13"/>
    <mergeCell ref="T12:T13"/>
    <mergeCell ref="S14:S15"/>
    <mergeCell ref="G37:J37"/>
    <mergeCell ref="K37:N37"/>
    <mergeCell ref="O37:R37"/>
    <mergeCell ref="G39:J39"/>
    <mergeCell ref="K39:N39"/>
    <mergeCell ref="O39:R39"/>
    <mergeCell ref="G33:J33"/>
    <mergeCell ref="K33:N33"/>
    <mergeCell ref="O33:R33"/>
    <mergeCell ref="G35:J35"/>
    <mergeCell ref="K35:N35"/>
    <mergeCell ref="O35:R35"/>
    <mergeCell ref="G29:J29"/>
    <mergeCell ref="K29:N29"/>
    <mergeCell ref="O29:R29"/>
    <mergeCell ref="G31:J31"/>
    <mergeCell ref="K31:N31"/>
    <mergeCell ref="O31:R31"/>
    <mergeCell ref="G25:J25"/>
    <mergeCell ref="K25:N25"/>
    <mergeCell ref="O25:R25"/>
    <mergeCell ref="S2:S3"/>
    <mergeCell ref="T2:T3"/>
    <mergeCell ref="S4:S5"/>
    <mergeCell ref="T4:T5"/>
    <mergeCell ref="S6:S7"/>
    <mergeCell ref="T6:T7"/>
    <mergeCell ref="S8:S9"/>
    <mergeCell ref="T8:T9"/>
    <mergeCell ref="S10:S11"/>
    <mergeCell ref="T10:T11"/>
    <mergeCell ref="T24:T25"/>
    <mergeCell ref="T14:T15"/>
    <mergeCell ref="S16:S17"/>
    <mergeCell ref="T16:T17"/>
    <mergeCell ref="S18:S19"/>
    <mergeCell ref="T18:T19"/>
    <mergeCell ref="G41:J41"/>
    <mergeCell ref="K41:N41"/>
    <mergeCell ref="O41:R41"/>
    <mergeCell ref="G27:J27"/>
    <mergeCell ref="K27:N27"/>
    <mergeCell ref="O27:R27"/>
    <mergeCell ref="G21:J21"/>
    <mergeCell ref="K21:N21"/>
    <mergeCell ref="O21:R21"/>
    <mergeCell ref="G23:J23"/>
    <mergeCell ref="K23:N23"/>
    <mergeCell ref="O23:R23"/>
    <mergeCell ref="G17:J17"/>
    <mergeCell ref="K17:N17"/>
    <mergeCell ref="O17:R17"/>
    <mergeCell ref="G19:J19"/>
    <mergeCell ref="K19:N19"/>
    <mergeCell ref="O19:R19"/>
    <mergeCell ref="S38:S39"/>
    <mergeCell ref="T38:T39"/>
    <mergeCell ref="S40:S41"/>
    <mergeCell ref="T40:T41"/>
    <mergeCell ref="G1:J1"/>
    <mergeCell ref="K1:N1"/>
    <mergeCell ref="O1:R1"/>
    <mergeCell ref="S32:S33"/>
    <mergeCell ref="T32:T33"/>
    <mergeCell ref="S34:S35"/>
    <mergeCell ref="T34:T35"/>
    <mergeCell ref="S36:S37"/>
    <mergeCell ref="T36:T37"/>
    <mergeCell ref="S26:S27"/>
    <mergeCell ref="T26:T27"/>
    <mergeCell ref="S28:S29"/>
    <mergeCell ref="T28:T29"/>
    <mergeCell ref="S30:S31"/>
    <mergeCell ref="T30:T31"/>
    <mergeCell ref="S20:S21"/>
    <mergeCell ref="T20:T21"/>
    <mergeCell ref="S22:S23"/>
    <mergeCell ref="T22:T23"/>
    <mergeCell ref="S24:S25"/>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G1:T42"/>
  <sheetViews>
    <sheetView workbookViewId="0">
      <selection activeCell="S1" sqref="S1:S41"/>
    </sheetView>
  </sheetViews>
  <sheetFormatPr baseColWidth="10" defaultColWidth="10.7109375" defaultRowHeight="15" x14ac:dyDescent="0.25"/>
  <cols>
    <col min="4" max="4" width="14" customWidth="1"/>
    <col min="5" max="5" width="9" customWidth="1"/>
    <col min="6" max="6" width="8.5703125" customWidth="1"/>
    <col min="7" max="18" width="5.5703125" customWidth="1"/>
  </cols>
  <sheetData>
    <row r="1" spans="7:20" ht="114" customHeight="1" thickBot="1" x14ac:dyDescent="0.3">
      <c r="G1" s="292" t="s">
        <v>56</v>
      </c>
      <c r="H1" s="293"/>
      <c r="I1" s="293"/>
      <c r="J1" s="293"/>
      <c r="K1" s="292" t="s">
        <v>61</v>
      </c>
      <c r="L1" s="293"/>
      <c r="M1" s="293"/>
      <c r="N1" s="293"/>
      <c r="O1" s="292" t="s">
        <v>63</v>
      </c>
      <c r="P1" s="293"/>
      <c r="Q1" s="293"/>
      <c r="R1" s="294"/>
      <c r="S1" s="192" t="s">
        <v>23</v>
      </c>
      <c r="T1" s="144">
        <v>16</v>
      </c>
    </row>
    <row r="2" spans="7:20" x14ac:dyDescent="0.25">
      <c r="G2" s="128"/>
      <c r="H2" s="129"/>
      <c r="I2" s="129"/>
      <c r="J2" s="131"/>
      <c r="K2" s="128"/>
      <c r="L2" s="129"/>
      <c r="M2" s="129"/>
      <c r="N2" s="131"/>
      <c r="O2" s="128"/>
      <c r="P2" s="129"/>
      <c r="Q2" s="129"/>
      <c r="R2" s="130"/>
      <c r="S2" s="264">
        <f>MAX(G3,K3,O3)</f>
        <v>0</v>
      </c>
      <c r="T2" s="266" t="str">
        <f>IF(ISBLANK(Résultats!D8),"Joueur 1",Résultats!D8)</f>
        <v>Joueur 1</v>
      </c>
    </row>
    <row r="3" spans="7:20" ht="15.75" thickBot="1" x14ac:dyDescent="0.3">
      <c r="G3" s="280">
        <f>IF(SUM(G2:J2)&lt;T$1,SUM(G2:J2),T$1)</f>
        <v>0</v>
      </c>
      <c r="H3" s="281"/>
      <c r="I3" s="281"/>
      <c r="J3" s="282"/>
      <c r="K3" s="283">
        <f>IF((SUM(K2:N2)*0.8)&lt;(T$1*0.8),(SUM(K2:N2)*0.8),(T$1*0.8))</f>
        <v>0</v>
      </c>
      <c r="L3" s="284"/>
      <c r="M3" s="284"/>
      <c r="N3" s="285"/>
      <c r="O3" s="283">
        <f>IF((SUM(O2:R2)*0.6)&lt;(T$1*0.6),(SUM(O2:R2)*0.6),(T$1*0.6))</f>
        <v>0</v>
      </c>
      <c r="P3" s="284"/>
      <c r="Q3" s="284"/>
      <c r="R3" s="285"/>
      <c r="S3" s="265"/>
      <c r="T3" s="267"/>
    </row>
    <row r="4" spans="7:20" x14ac:dyDescent="0.25">
      <c r="G4" s="145"/>
      <c r="H4" s="146"/>
      <c r="I4" s="146"/>
      <c r="J4" s="157"/>
      <c r="K4" s="132"/>
      <c r="L4" s="133"/>
      <c r="M4" s="133"/>
      <c r="N4" s="135"/>
      <c r="O4" s="132"/>
      <c r="P4" s="133"/>
      <c r="Q4" s="133"/>
      <c r="R4" s="134"/>
      <c r="S4" s="260">
        <f t="shared" ref="S4" si="0">MAX(G5,K5,O5)</f>
        <v>0</v>
      </c>
      <c r="T4" s="258" t="str">
        <f>IF(ISBLANK(Résultats!D9),"Joueur 2",Résultats!D9)</f>
        <v>Joueur 2</v>
      </c>
    </row>
    <row r="5" spans="7:20" ht="15.75" thickBot="1" x14ac:dyDescent="0.3">
      <c r="G5" s="286">
        <f>IF(SUM(G4:J4)&lt;T$1,SUM(G4:J4),T$1)</f>
        <v>0</v>
      </c>
      <c r="H5" s="287"/>
      <c r="I5" s="287"/>
      <c r="J5" s="288"/>
      <c r="K5" s="289">
        <f>IF((SUM(K4:N4)*0.8)&lt;(T$1*0.8),(SUM(K4:N4)*0.8),(T$1*0.8))</f>
        <v>0</v>
      </c>
      <c r="L5" s="290"/>
      <c r="M5" s="290"/>
      <c r="N5" s="291"/>
      <c r="O5" s="289">
        <f>IF((SUM(O4:R4)*0.6)&lt;(T$1*0.6),(SUM(O4:R4)*0.6),(T$1*0.6))</f>
        <v>0</v>
      </c>
      <c r="P5" s="290"/>
      <c r="Q5" s="290"/>
      <c r="R5" s="291"/>
      <c r="S5" s="261"/>
      <c r="T5" s="259"/>
    </row>
    <row r="6" spans="7:20" x14ac:dyDescent="0.25">
      <c r="G6" s="148"/>
      <c r="H6" s="149"/>
      <c r="I6" s="149"/>
      <c r="J6" s="158"/>
      <c r="K6" s="136"/>
      <c r="L6" s="137"/>
      <c r="M6" s="137"/>
      <c r="N6" s="139"/>
      <c r="O6" s="136"/>
      <c r="P6" s="137"/>
      <c r="Q6" s="137"/>
      <c r="R6" s="138"/>
      <c r="S6" s="244">
        <f t="shared" ref="S6" si="1">MAX(G7,K7,O7)</f>
        <v>0</v>
      </c>
      <c r="T6" s="246" t="str">
        <f>IF(ISBLANK(Résultats!D10),"Joueur 3",Résultats!D10)</f>
        <v>Joueur 3</v>
      </c>
    </row>
    <row r="7" spans="7:20" ht="15.75" thickBot="1" x14ac:dyDescent="0.3">
      <c r="G7" s="268">
        <f>IF(SUM(G6:J6)&lt;T$1,SUM(G6:J6),T$1)</f>
        <v>0</v>
      </c>
      <c r="H7" s="269"/>
      <c r="I7" s="269"/>
      <c r="J7" s="270"/>
      <c r="K7" s="271">
        <f>IF((SUM(K6:N6)*0.8)&lt;(T$1*0.8),(SUM(K6:N6)*0.8),(T$1*0.8))</f>
        <v>0</v>
      </c>
      <c r="L7" s="272"/>
      <c r="M7" s="272"/>
      <c r="N7" s="273"/>
      <c r="O7" s="271">
        <f>IF((SUM(O6:R6)*0.6)&lt;(T$1*0.6),(SUM(O6:R6)*0.6),(T$1*0.6))</f>
        <v>0</v>
      </c>
      <c r="P7" s="272"/>
      <c r="Q7" s="272"/>
      <c r="R7" s="273"/>
      <c r="S7" s="245"/>
      <c r="T7" s="247"/>
    </row>
    <row r="8" spans="7:20" x14ac:dyDescent="0.25">
      <c r="G8" s="151"/>
      <c r="H8" s="152"/>
      <c r="I8" s="152"/>
      <c r="J8" s="159"/>
      <c r="K8" s="140"/>
      <c r="L8" s="141"/>
      <c r="M8" s="141"/>
      <c r="N8" s="143"/>
      <c r="O8" s="140"/>
      <c r="P8" s="141"/>
      <c r="Q8" s="141"/>
      <c r="R8" s="142"/>
      <c r="S8" s="262">
        <f t="shared" ref="S8" si="2">MAX(G9,K9,O9)</f>
        <v>0</v>
      </c>
      <c r="T8" s="250" t="str">
        <f>IF(ISBLANK(Résultats!D11),"Joueur 4",Résultats!D11)</f>
        <v>Joueur 4</v>
      </c>
    </row>
    <row r="9" spans="7:20" ht="15.75" thickBot="1" x14ac:dyDescent="0.3">
      <c r="G9" s="274">
        <f>IF(SUM(G8:J8)&lt;T$1,SUM(G8:J8),T$1)</f>
        <v>0</v>
      </c>
      <c r="H9" s="275"/>
      <c r="I9" s="275"/>
      <c r="J9" s="276"/>
      <c r="K9" s="277">
        <f>IF((SUM(K8:N8)*0.8)&lt;(T$1*0.8),(SUM(K8:N8)*0.8),(T$1*0.8))</f>
        <v>0</v>
      </c>
      <c r="L9" s="278"/>
      <c r="M9" s="278"/>
      <c r="N9" s="279"/>
      <c r="O9" s="277">
        <f>IF((SUM(O8:R8)*0.6)&lt;(T$1*0.6),(SUM(O8:R8)*0.6),(T$1*0.6))</f>
        <v>0</v>
      </c>
      <c r="P9" s="278"/>
      <c r="Q9" s="278"/>
      <c r="R9" s="279"/>
      <c r="S9" s="263"/>
      <c r="T9" s="251"/>
    </row>
    <row r="10" spans="7:20" x14ac:dyDescent="0.25">
      <c r="G10" s="154"/>
      <c r="H10" s="155"/>
      <c r="I10" s="155"/>
      <c r="J10" s="160"/>
      <c r="K10" s="128"/>
      <c r="L10" s="129"/>
      <c r="M10" s="129"/>
      <c r="N10" s="131"/>
      <c r="O10" s="128"/>
      <c r="P10" s="129"/>
      <c r="Q10" s="129"/>
      <c r="R10" s="130"/>
      <c r="S10" s="264">
        <f t="shared" ref="S10" si="3">MAX(G11,K11,O11)</f>
        <v>0</v>
      </c>
      <c r="T10" s="254" t="str">
        <f>IF(ISBLANK(Résultats!D12),"Joueur 5",Résultats!D12)</f>
        <v>Joueur 5</v>
      </c>
    </row>
    <row r="11" spans="7:20" ht="15.75" thickBot="1" x14ac:dyDescent="0.3">
      <c r="G11" s="280">
        <f>IF(SUM(G10:J10)&lt;T$1,SUM(G10:J10),T$1)</f>
        <v>0</v>
      </c>
      <c r="H11" s="281"/>
      <c r="I11" s="281"/>
      <c r="J11" s="282"/>
      <c r="K11" s="283">
        <f>IF((SUM(K10:N10)*0.8)&lt;(T$1*0.8),(SUM(K10:N10)*0.8),(T$1*0.8))</f>
        <v>0</v>
      </c>
      <c r="L11" s="284"/>
      <c r="M11" s="284"/>
      <c r="N11" s="285"/>
      <c r="O11" s="283">
        <f>IF((SUM(O10:R10)*0.6)&lt;(T$1*0.6),(SUM(O10:R10)*0.6),(T$1*0.6))</f>
        <v>0</v>
      </c>
      <c r="P11" s="284"/>
      <c r="Q11" s="284"/>
      <c r="R11" s="285"/>
      <c r="S11" s="265"/>
      <c r="T11" s="255"/>
    </row>
    <row r="12" spans="7:20" x14ac:dyDescent="0.25">
      <c r="G12" s="145"/>
      <c r="H12" s="146"/>
      <c r="I12" s="146"/>
      <c r="J12" s="157"/>
      <c r="K12" s="132"/>
      <c r="L12" s="133"/>
      <c r="M12" s="133"/>
      <c r="N12" s="135"/>
      <c r="O12" s="132"/>
      <c r="P12" s="133"/>
      <c r="Q12" s="133"/>
      <c r="R12" s="134"/>
      <c r="S12" s="260">
        <f t="shared" ref="S12" si="4">MAX(G13,K13,O13)</f>
        <v>0</v>
      </c>
      <c r="T12" s="258" t="str">
        <f>IF(ISBLANK(Résultats!D13),"Joueur 6",Résultats!D13)</f>
        <v>Joueur 6</v>
      </c>
    </row>
    <row r="13" spans="7:20" ht="15.75" thickBot="1" x14ac:dyDescent="0.3">
      <c r="G13" s="286">
        <f>IF(SUM(G12:J12)&lt;T$1,SUM(G12:J12),T$1)</f>
        <v>0</v>
      </c>
      <c r="H13" s="287"/>
      <c r="I13" s="287"/>
      <c r="J13" s="288"/>
      <c r="K13" s="289">
        <f>IF((SUM(K12:N12)*0.8)&lt;(T$1*0.8),(SUM(K12:N12)*0.8),(T$1*0.8))</f>
        <v>0</v>
      </c>
      <c r="L13" s="290"/>
      <c r="M13" s="290"/>
      <c r="N13" s="291"/>
      <c r="O13" s="289">
        <f>IF((SUM(O12:R12)*0.6)&lt;(T$1*0.6),(SUM(O12:R12)*0.6),(T$1*0.6))</f>
        <v>0</v>
      </c>
      <c r="P13" s="290"/>
      <c r="Q13" s="290"/>
      <c r="R13" s="291"/>
      <c r="S13" s="261"/>
      <c r="T13" s="259"/>
    </row>
    <row r="14" spans="7:20" x14ac:dyDescent="0.25">
      <c r="G14" s="148"/>
      <c r="H14" s="149"/>
      <c r="I14" s="149"/>
      <c r="J14" s="158"/>
      <c r="K14" s="136"/>
      <c r="L14" s="137"/>
      <c r="M14" s="137"/>
      <c r="N14" s="139"/>
      <c r="O14" s="136"/>
      <c r="P14" s="137"/>
      <c r="Q14" s="137"/>
      <c r="R14" s="138"/>
      <c r="S14" s="244">
        <f t="shared" ref="S14" si="5">MAX(G15,K15,O15)</f>
        <v>0</v>
      </c>
      <c r="T14" s="246" t="str">
        <f>IF(ISBLANK(Résultats!D14),"Joueur 7",Résultats!D14)</f>
        <v>Joueur 7</v>
      </c>
    </row>
    <row r="15" spans="7:20" ht="15.75" thickBot="1" x14ac:dyDescent="0.3">
      <c r="G15" s="268">
        <f>IF(SUM(G14:J14)&lt;T$1,SUM(G14:J14),T$1)</f>
        <v>0</v>
      </c>
      <c r="H15" s="269"/>
      <c r="I15" s="269"/>
      <c r="J15" s="270"/>
      <c r="K15" s="271">
        <f>IF((SUM(K14:N14)*0.8)&lt;(T$1*0.8),(SUM(K14:N14)*0.8),(T$1*0.8))</f>
        <v>0</v>
      </c>
      <c r="L15" s="272"/>
      <c r="M15" s="272"/>
      <c r="N15" s="273"/>
      <c r="O15" s="271">
        <f>IF((SUM(O14:R14)*0.6)&lt;(T$1*0.6),(SUM(O14:R14)*0.6),(T$1*0.6))</f>
        <v>0</v>
      </c>
      <c r="P15" s="272"/>
      <c r="Q15" s="272"/>
      <c r="R15" s="273"/>
      <c r="S15" s="245"/>
      <c r="T15" s="247"/>
    </row>
    <row r="16" spans="7:20" x14ac:dyDescent="0.25">
      <c r="G16" s="151"/>
      <c r="H16" s="152"/>
      <c r="I16" s="152"/>
      <c r="J16" s="159"/>
      <c r="K16" s="140"/>
      <c r="L16" s="141"/>
      <c r="M16" s="141"/>
      <c r="N16" s="143"/>
      <c r="O16" s="140"/>
      <c r="P16" s="141"/>
      <c r="Q16" s="141"/>
      <c r="R16" s="142"/>
      <c r="S16" s="248">
        <f t="shared" ref="S16" si="6">MAX(G17,K17,O17)</f>
        <v>0</v>
      </c>
      <c r="T16" s="250" t="str">
        <f>IF(ISBLANK(Résultats!D15),"Joueur 8",Résultats!D15)</f>
        <v>Joueur 8</v>
      </c>
    </row>
    <row r="17" spans="7:20" ht="15.75" thickBot="1" x14ac:dyDescent="0.3">
      <c r="G17" s="274">
        <f>IF(SUM(G16:J16)&lt;T$1,SUM(G16:J16),T$1)</f>
        <v>0</v>
      </c>
      <c r="H17" s="275"/>
      <c r="I17" s="275"/>
      <c r="J17" s="276"/>
      <c r="K17" s="277">
        <f>IF((SUM(K16:N16)*0.8)&lt;(T$1*0.8),(SUM(K16:N16)*0.8),(T$1*0.8))</f>
        <v>0</v>
      </c>
      <c r="L17" s="278"/>
      <c r="M17" s="278"/>
      <c r="N17" s="279"/>
      <c r="O17" s="277">
        <f>IF((SUM(O16:R16)*0.6)&lt;(T$1*0.6),(SUM(O16:R16)*0.6),(T$1*0.6))</f>
        <v>0</v>
      </c>
      <c r="P17" s="278"/>
      <c r="Q17" s="278"/>
      <c r="R17" s="279"/>
      <c r="S17" s="249"/>
      <c r="T17" s="251"/>
    </row>
    <row r="18" spans="7:20" x14ac:dyDescent="0.25">
      <c r="G18" s="154"/>
      <c r="H18" s="155"/>
      <c r="I18" s="155"/>
      <c r="J18" s="160"/>
      <c r="K18" s="128"/>
      <c r="L18" s="129"/>
      <c r="M18" s="129"/>
      <c r="N18" s="131"/>
      <c r="O18" s="128"/>
      <c r="P18" s="129"/>
      <c r="Q18" s="129"/>
      <c r="R18" s="130"/>
      <c r="S18" s="252">
        <f t="shared" ref="S18" si="7">MAX(G19,K19,O19)</f>
        <v>0</v>
      </c>
      <c r="T18" s="254" t="str">
        <f>IF(ISBLANK(Résultats!D16),"Joueur 9",Résultats!D16)</f>
        <v>Joueur 9</v>
      </c>
    </row>
    <row r="19" spans="7:20" ht="15.75" thickBot="1" x14ac:dyDescent="0.3">
      <c r="G19" s="280">
        <f>IF(SUM(G18:J18)&lt;T$1,SUM(G18:J18),T$1)</f>
        <v>0</v>
      </c>
      <c r="H19" s="281"/>
      <c r="I19" s="281"/>
      <c r="J19" s="282"/>
      <c r="K19" s="283">
        <f>IF((SUM(K18:N18)*0.8)&lt;(T$1*0.8),(SUM(K18:N18)*0.8),(T$1*0.8))</f>
        <v>0</v>
      </c>
      <c r="L19" s="284"/>
      <c r="M19" s="284"/>
      <c r="N19" s="285"/>
      <c r="O19" s="283">
        <f>IF((SUM(O18:R18)*0.6)&lt;(T$1*0.6),(SUM(O18:R18)*0.6),(T$1*0.6))</f>
        <v>0</v>
      </c>
      <c r="P19" s="284"/>
      <c r="Q19" s="284"/>
      <c r="R19" s="285"/>
      <c r="S19" s="253"/>
      <c r="T19" s="255"/>
    </row>
    <row r="20" spans="7:20" x14ac:dyDescent="0.25">
      <c r="G20" s="145"/>
      <c r="H20" s="146"/>
      <c r="I20" s="146"/>
      <c r="J20" s="157"/>
      <c r="K20" s="132"/>
      <c r="L20" s="133"/>
      <c r="M20" s="133"/>
      <c r="N20" s="135"/>
      <c r="O20" s="132"/>
      <c r="P20" s="133"/>
      <c r="Q20" s="133"/>
      <c r="R20" s="134"/>
      <c r="S20" s="260">
        <f t="shared" ref="S20" si="8">MAX(G21,K21,O21)</f>
        <v>0</v>
      </c>
      <c r="T20" s="258" t="str">
        <f>IF(ISBLANK(Résultats!D17),"Joueur 10",Résultats!D17)</f>
        <v>Joueur 10</v>
      </c>
    </row>
    <row r="21" spans="7:20" ht="15.75" thickBot="1" x14ac:dyDescent="0.3">
      <c r="G21" s="286">
        <f>IF(SUM(G20:J20)&lt;T$1,SUM(G20:J20),T$1)</f>
        <v>0</v>
      </c>
      <c r="H21" s="287"/>
      <c r="I21" s="287"/>
      <c r="J21" s="288"/>
      <c r="K21" s="289">
        <f>IF((SUM(K20:N20)*0.8)&lt;(T$1*0.8),(SUM(K20:N20)*0.8),(T$1*0.8))</f>
        <v>0</v>
      </c>
      <c r="L21" s="290"/>
      <c r="M21" s="290"/>
      <c r="N21" s="291"/>
      <c r="O21" s="289">
        <f>IF((SUM(O20:R20)*0.6)&lt;(T$1*0.6),(SUM(O20:R20)*0.6),(T$1*0.6))</f>
        <v>0</v>
      </c>
      <c r="P21" s="290"/>
      <c r="Q21" s="290"/>
      <c r="R21" s="291"/>
      <c r="S21" s="261"/>
      <c r="T21" s="259"/>
    </row>
    <row r="22" spans="7:20" x14ac:dyDescent="0.25">
      <c r="G22" s="148"/>
      <c r="H22" s="149"/>
      <c r="I22" s="149"/>
      <c r="J22" s="158"/>
      <c r="K22" s="136"/>
      <c r="L22" s="137"/>
      <c r="M22" s="137"/>
      <c r="N22" s="139"/>
      <c r="O22" s="136"/>
      <c r="P22" s="137"/>
      <c r="Q22" s="137"/>
      <c r="R22" s="138"/>
      <c r="S22" s="244">
        <f t="shared" ref="S22" si="9">MAX(G23,K23,O23)</f>
        <v>0</v>
      </c>
      <c r="T22" s="246" t="str">
        <f>IF(ISBLANK(Résultats!D18),"Joueur 11",Résultats!D18)</f>
        <v>Joueur 11</v>
      </c>
    </row>
    <row r="23" spans="7:20" ht="15.75" thickBot="1" x14ac:dyDescent="0.3">
      <c r="G23" s="268">
        <f>IF(SUM(G22:J22)&lt;T$1,SUM(G22:J22),T$1)</f>
        <v>0</v>
      </c>
      <c r="H23" s="269"/>
      <c r="I23" s="269"/>
      <c r="J23" s="270"/>
      <c r="K23" s="271">
        <f>IF((SUM(K22:N22)*0.8)&lt;(T$1*0.8),(SUM(K22:N22)*0.8),(T$1*0.8))</f>
        <v>0</v>
      </c>
      <c r="L23" s="272"/>
      <c r="M23" s="272"/>
      <c r="N23" s="273"/>
      <c r="O23" s="271">
        <f>IF((SUM(O22:R22)*0.6)&lt;(T$1*0.6),(SUM(O22:R22)*0.6),(T$1*0.6))</f>
        <v>0</v>
      </c>
      <c r="P23" s="272"/>
      <c r="Q23" s="272"/>
      <c r="R23" s="273"/>
      <c r="S23" s="245"/>
      <c r="T23" s="247"/>
    </row>
    <row r="24" spans="7:20" x14ac:dyDescent="0.25">
      <c r="G24" s="151"/>
      <c r="H24" s="152"/>
      <c r="I24" s="152"/>
      <c r="J24" s="159"/>
      <c r="K24" s="140"/>
      <c r="L24" s="141"/>
      <c r="M24" s="141"/>
      <c r="N24" s="143"/>
      <c r="O24" s="140"/>
      <c r="P24" s="141"/>
      <c r="Q24" s="141"/>
      <c r="R24" s="142"/>
      <c r="S24" s="248">
        <f t="shared" ref="S24" si="10">MAX(G25,K25,O25)</f>
        <v>0</v>
      </c>
      <c r="T24" s="250" t="str">
        <f>IF(ISBLANK(Résultats!D19),"Joueur 12",Résultats!D19)</f>
        <v>Joueur 12</v>
      </c>
    </row>
    <row r="25" spans="7:20" ht="15.75" thickBot="1" x14ac:dyDescent="0.3">
      <c r="G25" s="274">
        <f>IF(SUM(G24:J24)&lt;T$1,SUM(G24:J24),T$1)</f>
        <v>0</v>
      </c>
      <c r="H25" s="275"/>
      <c r="I25" s="275"/>
      <c r="J25" s="276"/>
      <c r="K25" s="277">
        <f>IF((SUM(K24:N24)*0.8)&lt;(T$1*0.8),(SUM(K24:N24)*0.8),(T$1*0.8))</f>
        <v>0</v>
      </c>
      <c r="L25" s="278"/>
      <c r="M25" s="278"/>
      <c r="N25" s="279"/>
      <c r="O25" s="277">
        <f>IF((SUM(O24:R24)*0.6)&lt;(T$1*0.6),(SUM(O24:R24)*0.6),(T$1*0.6))</f>
        <v>0</v>
      </c>
      <c r="P25" s="278"/>
      <c r="Q25" s="278"/>
      <c r="R25" s="279"/>
      <c r="S25" s="249"/>
      <c r="T25" s="251"/>
    </row>
    <row r="26" spans="7:20" x14ac:dyDescent="0.25">
      <c r="G26" s="154"/>
      <c r="H26" s="155"/>
      <c r="I26" s="155"/>
      <c r="J26" s="160"/>
      <c r="K26" s="128"/>
      <c r="L26" s="129"/>
      <c r="M26" s="129"/>
      <c r="N26" s="131"/>
      <c r="O26" s="128"/>
      <c r="P26" s="129"/>
      <c r="Q26" s="129"/>
      <c r="R26" s="130"/>
      <c r="S26" s="252">
        <f t="shared" ref="S26" si="11">MAX(G27,K27,O27)</f>
        <v>0</v>
      </c>
      <c r="T26" s="254" t="str">
        <f>IF(ISBLANK(Résultats!D20),"Joueur 13",Résultats!D20)</f>
        <v>Joueur 13</v>
      </c>
    </row>
    <row r="27" spans="7:20" ht="15.75" thickBot="1" x14ac:dyDescent="0.3">
      <c r="G27" s="280">
        <f>IF(SUM(G26:J26)&lt;T$1,SUM(G26:J26),T$1)</f>
        <v>0</v>
      </c>
      <c r="H27" s="281"/>
      <c r="I27" s="281"/>
      <c r="J27" s="282"/>
      <c r="K27" s="283">
        <f>IF((SUM(K26:N26)*0.8)&lt;(T$1*0.8),(SUM(K26:N26)*0.8),(T$1*0.8))</f>
        <v>0</v>
      </c>
      <c r="L27" s="284"/>
      <c r="M27" s="284"/>
      <c r="N27" s="285"/>
      <c r="O27" s="283">
        <f>IF((SUM(O26:R26)*0.6)&lt;(T$1*0.6),(SUM(O26:R26)*0.6),(T$1*0.6))</f>
        <v>0</v>
      </c>
      <c r="P27" s="284"/>
      <c r="Q27" s="284"/>
      <c r="R27" s="285"/>
      <c r="S27" s="253"/>
      <c r="T27" s="255"/>
    </row>
    <row r="28" spans="7:20" x14ac:dyDescent="0.25">
      <c r="G28" s="145"/>
      <c r="H28" s="146"/>
      <c r="I28" s="146"/>
      <c r="J28" s="157"/>
      <c r="K28" s="132"/>
      <c r="L28" s="133"/>
      <c r="M28" s="133"/>
      <c r="N28" s="135"/>
      <c r="O28" s="132"/>
      <c r="P28" s="133"/>
      <c r="Q28" s="133"/>
      <c r="R28" s="134"/>
      <c r="S28" s="256">
        <f t="shared" ref="S28" si="12">MAX(G29,K29,O29)</f>
        <v>0</v>
      </c>
      <c r="T28" s="258" t="str">
        <f>IF(ISBLANK(Résultats!D21),"Joueur 14",Résultats!D21)</f>
        <v>Joueur 14</v>
      </c>
    </row>
    <row r="29" spans="7:20" ht="15.75" thickBot="1" x14ac:dyDescent="0.3">
      <c r="G29" s="286">
        <f>IF(SUM(G28:J28)&lt;T$1,SUM(G28:J28),T$1)</f>
        <v>0</v>
      </c>
      <c r="H29" s="287"/>
      <c r="I29" s="287"/>
      <c r="J29" s="288"/>
      <c r="K29" s="289">
        <f>IF((SUM(K28:N28)*0.8)&lt;(T$1*0.8),(SUM(K28:N28)*0.8),(T$1*0.8))</f>
        <v>0</v>
      </c>
      <c r="L29" s="290"/>
      <c r="M29" s="290"/>
      <c r="N29" s="291"/>
      <c r="O29" s="289">
        <f>IF((SUM(O28:R28)*0.6)&lt;(T$1*0.6),(SUM(O28:R28)*0.6),(T$1*0.6))</f>
        <v>0</v>
      </c>
      <c r="P29" s="290"/>
      <c r="Q29" s="290"/>
      <c r="R29" s="291"/>
      <c r="S29" s="257"/>
      <c r="T29" s="259"/>
    </row>
    <row r="30" spans="7:20" x14ac:dyDescent="0.25">
      <c r="G30" s="148"/>
      <c r="H30" s="149"/>
      <c r="I30" s="149"/>
      <c r="J30" s="158"/>
      <c r="K30" s="136"/>
      <c r="L30" s="137"/>
      <c r="M30" s="137"/>
      <c r="N30" s="139"/>
      <c r="O30" s="136"/>
      <c r="P30" s="137"/>
      <c r="Q30" s="137"/>
      <c r="R30" s="138"/>
      <c r="S30" s="244">
        <f t="shared" ref="S30" si="13">MAX(G31,K31,O31)</f>
        <v>0</v>
      </c>
      <c r="T30" s="246" t="str">
        <f>IF(ISBLANK(Résultats!D22),"Joueur 15",Résultats!D22)</f>
        <v>Joueur 15</v>
      </c>
    </row>
    <row r="31" spans="7:20" ht="15.75" thickBot="1" x14ac:dyDescent="0.3">
      <c r="G31" s="268">
        <f>IF(SUM(G30:J30)&lt;T$1,SUM(G30:J30),T$1)</f>
        <v>0</v>
      </c>
      <c r="H31" s="269"/>
      <c r="I31" s="269"/>
      <c r="J31" s="270"/>
      <c r="K31" s="271">
        <f>IF((SUM(K30:N30)*0.8)&lt;(T$1*0.8),(SUM(K30:N30)*0.8),(T$1*0.8))</f>
        <v>0</v>
      </c>
      <c r="L31" s="272"/>
      <c r="M31" s="272"/>
      <c r="N31" s="273"/>
      <c r="O31" s="271">
        <f>IF((SUM(O30:R30)*0.6)&lt;(T$1*0.6),(SUM(O30:R30)*0.6),(T$1*0.6))</f>
        <v>0</v>
      </c>
      <c r="P31" s="272"/>
      <c r="Q31" s="272"/>
      <c r="R31" s="273"/>
      <c r="S31" s="245"/>
      <c r="T31" s="247"/>
    </row>
    <row r="32" spans="7:20" x14ac:dyDescent="0.25">
      <c r="G32" s="151"/>
      <c r="H32" s="152"/>
      <c r="I32" s="152"/>
      <c r="J32" s="159"/>
      <c r="K32" s="140"/>
      <c r="L32" s="141"/>
      <c r="M32" s="141"/>
      <c r="N32" s="143"/>
      <c r="O32" s="140"/>
      <c r="P32" s="141"/>
      <c r="Q32" s="141"/>
      <c r="R32" s="142"/>
      <c r="S32" s="248">
        <f t="shared" ref="S32" si="14">MAX(G33,K33,O33)</f>
        <v>0</v>
      </c>
      <c r="T32" s="250" t="str">
        <f>IF(ISBLANK(Résultats!D23),"Joueur 16",Résultats!D23)</f>
        <v>Joueur 16</v>
      </c>
    </row>
    <row r="33" spans="7:20" ht="15.75" thickBot="1" x14ac:dyDescent="0.3">
      <c r="G33" s="274">
        <f>IF(SUM(G32:J32)&lt;T$1,SUM(G32:J32),T$1)</f>
        <v>0</v>
      </c>
      <c r="H33" s="275"/>
      <c r="I33" s="275"/>
      <c r="J33" s="276"/>
      <c r="K33" s="277">
        <f>IF((SUM(K32:N32)*0.8)&lt;(T$1*0.8),(SUM(K32:N32)*0.8),(T$1*0.8))</f>
        <v>0</v>
      </c>
      <c r="L33" s="278"/>
      <c r="M33" s="278"/>
      <c r="N33" s="279"/>
      <c r="O33" s="277">
        <f>IF((SUM(O32:R32)*0.6)&lt;(T$1*0.6),(SUM(O32:R32)*0.6),(T$1*0.6))</f>
        <v>0</v>
      </c>
      <c r="P33" s="278"/>
      <c r="Q33" s="278"/>
      <c r="R33" s="279"/>
      <c r="S33" s="249"/>
      <c r="T33" s="251"/>
    </row>
    <row r="34" spans="7:20" x14ac:dyDescent="0.25">
      <c r="G34" s="154"/>
      <c r="H34" s="155"/>
      <c r="I34" s="155"/>
      <c r="J34" s="160"/>
      <c r="K34" s="128"/>
      <c r="L34" s="129"/>
      <c r="M34" s="129"/>
      <c r="N34" s="131"/>
      <c r="O34" s="128"/>
      <c r="P34" s="129"/>
      <c r="Q34" s="129"/>
      <c r="R34" s="130"/>
      <c r="S34" s="252">
        <f t="shared" ref="S34" si="15">MAX(G35,K35,O35)</f>
        <v>0</v>
      </c>
      <c r="T34" s="254" t="str">
        <f>IF(ISBLANK(Résultats!D24),"Joueur 17",Résultats!D24)</f>
        <v>Joueur 17</v>
      </c>
    </row>
    <row r="35" spans="7:20" ht="15.75" thickBot="1" x14ac:dyDescent="0.3">
      <c r="G35" s="280">
        <f>IF(SUM(G34:J34)&lt;T$1,SUM(G34:J34),T$1)</f>
        <v>0</v>
      </c>
      <c r="H35" s="281"/>
      <c r="I35" s="281"/>
      <c r="J35" s="282"/>
      <c r="K35" s="283">
        <f>IF((SUM(K34:N34)*0.8)&lt;(T$1*0.8),(SUM(K34:N34)*0.8),(T$1*0.8))</f>
        <v>0</v>
      </c>
      <c r="L35" s="284"/>
      <c r="M35" s="284"/>
      <c r="N35" s="285"/>
      <c r="O35" s="283">
        <f>IF((SUM(O34:R34)*0.6)&lt;(T$1*0.6),(SUM(O34:R34)*0.6),(T$1*0.6))</f>
        <v>0</v>
      </c>
      <c r="P35" s="284"/>
      <c r="Q35" s="284"/>
      <c r="R35" s="285"/>
      <c r="S35" s="253"/>
      <c r="T35" s="255"/>
    </row>
    <row r="36" spans="7:20" x14ac:dyDescent="0.25">
      <c r="G36" s="145"/>
      <c r="H36" s="146"/>
      <c r="I36" s="146"/>
      <c r="J36" s="157"/>
      <c r="K36" s="132"/>
      <c r="L36" s="133"/>
      <c r="M36" s="133"/>
      <c r="N36" s="135"/>
      <c r="O36" s="132"/>
      <c r="P36" s="133"/>
      <c r="Q36" s="133"/>
      <c r="R36" s="134"/>
      <c r="S36" s="256">
        <f t="shared" ref="S36" si="16">MAX(G37,K37,O37)</f>
        <v>0</v>
      </c>
      <c r="T36" s="258" t="str">
        <f>IF(ISBLANK(Résultats!D25),"Joueur 18",Résultats!D25)</f>
        <v>Joueur 18</v>
      </c>
    </row>
    <row r="37" spans="7:20" ht="15.75" thickBot="1" x14ac:dyDescent="0.3">
      <c r="G37" s="286">
        <f>IF(SUM(G36:J36)&lt;T$1,SUM(G36:J36),T$1)</f>
        <v>0</v>
      </c>
      <c r="H37" s="287"/>
      <c r="I37" s="287"/>
      <c r="J37" s="288"/>
      <c r="K37" s="289">
        <f>IF((SUM(K36:N36)*0.8)&lt;(T$1*0.8),(SUM(K36:N36)*0.8),(T$1*0.8))</f>
        <v>0</v>
      </c>
      <c r="L37" s="290"/>
      <c r="M37" s="290"/>
      <c r="N37" s="291"/>
      <c r="O37" s="289">
        <f>IF((SUM(O36:R36)*0.6)&lt;(T$1*0.6),(SUM(O36:R36)*0.6),(T$1*0.6))</f>
        <v>0</v>
      </c>
      <c r="P37" s="290"/>
      <c r="Q37" s="290"/>
      <c r="R37" s="291"/>
      <c r="S37" s="257"/>
      <c r="T37" s="259"/>
    </row>
    <row r="38" spans="7:20" x14ac:dyDescent="0.25">
      <c r="G38" s="148"/>
      <c r="H38" s="149"/>
      <c r="I38" s="149"/>
      <c r="J38" s="158"/>
      <c r="K38" s="136"/>
      <c r="L38" s="137"/>
      <c r="M38" s="137"/>
      <c r="N38" s="139"/>
      <c r="O38" s="136"/>
      <c r="P38" s="137"/>
      <c r="Q38" s="137"/>
      <c r="R38" s="138"/>
      <c r="S38" s="244">
        <f t="shared" ref="S38" si="17">MAX(G39,K39,O39)</f>
        <v>0</v>
      </c>
      <c r="T38" s="246" t="str">
        <f>IF(ISBLANK(Résultats!D26),"Joueur 19",Résultats!D26)</f>
        <v>Joueur 19</v>
      </c>
    </row>
    <row r="39" spans="7:20" ht="15.75" thickBot="1" x14ac:dyDescent="0.3">
      <c r="G39" s="268">
        <f>IF(SUM(G38:J38)&lt;T$1,SUM(G38:J38),T$1)</f>
        <v>0</v>
      </c>
      <c r="H39" s="269"/>
      <c r="I39" s="269"/>
      <c r="J39" s="270"/>
      <c r="K39" s="271">
        <f>IF((SUM(K38:N38)*0.8)&lt;(T$1*0.8),(SUM(K38:N38)*0.8),(T$1*0.8))</f>
        <v>0</v>
      </c>
      <c r="L39" s="272"/>
      <c r="M39" s="272"/>
      <c r="N39" s="273"/>
      <c r="O39" s="271">
        <f>IF((SUM(O38:R38)*0.6)&lt;(T$1*0.6),(SUM(O38:R38)*0.6),(T$1*0.6))</f>
        <v>0</v>
      </c>
      <c r="P39" s="272"/>
      <c r="Q39" s="272"/>
      <c r="R39" s="273"/>
      <c r="S39" s="245"/>
      <c r="T39" s="247"/>
    </row>
    <row r="40" spans="7:20" x14ac:dyDescent="0.25">
      <c r="G40" s="151"/>
      <c r="H40" s="152"/>
      <c r="I40" s="152"/>
      <c r="J40" s="159"/>
      <c r="K40" s="140"/>
      <c r="L40" s="141"/>
      <c r="M40" s="141"/>
      <c r="N40" s="143"/>
      <c r="O40" s="140"/>
      <c r="P40" s="141"/>
      <c r="Q40" s="141"/>
      <c r="R40" s="142"/>
      <c r="S40" s="248">
        <f t="shared" ref="S40" si="18">MAX(G41,K41,O41)</f>
        <v>0</v>
      </c>
      <c r="T40" s="250" t="str">
        <f>IF(ISBLANK(Résultats!D27),"Joueur 20",Résultats!D27)</f>
        <v>Joueur 20</v>
      </c>
    </row>
    <row r="41" spans="7:20" ht="15.75" thickBot="1" x14ac:dyDescent="0.3">
      <c r="G41" s="274">
        <f>IF(SUM(G40:J40)&lt;T$1,SUM(G40:J40),T$1)</f>
        <v>0</v>
      </c>
      <c r="H41" s="275"/>
      <c r="I41" s="275"/>
      <c r="J41" s="276"/>
      <c r="K41" s="277">
        <f>IF((SUM(K40:N40)*0.8)&lt;(T$1*0.8),(SUM(K40:N40)*0.8),(T$1*0.8))</f>
        <v>0</v>
      </c>
      <c r="L41" s="278"/>
      <c r="M41" s="278"/>
      <c r="N41" s="279"/>
      <c r="O41" s="277">
        <f>IF((SUM(O40:R40)*0.6)&lt;(T$1*0.6),(SUM(O40:R40)*0.6),(T$1*0.6))</f>
        <v>0</v>
      </c>
      <c r="P41" s="278"/>
      <c r="Q41" s="278"/>
      <c r="R41" s="279"/>
      <c r="S41" s="249"/>
      <c r="T41" s="251"/>
    </row>
    <row r="42" spans="7:20" x14ac:dyDescent="0.25">
      <c r="G42" s="54" t="s">
        <v>18</v>
      </c>
    </row>
  </sheetData>
  <sheetProtection algorithmName="SHA-512" hashValue="qalIBflrcad433a6CoWyfUsTxQePUbsaIozuTHcPf6rOqFQDi56SaGh6264yuVm+rOoq7q1RM98/KKD4WlZfmA==" saltValue="0Nnv8Ha0XLlqA5w14gpGyg==" spinCount="100000" sheet="1" objects="1" scenarios="1"/>
  <mergeCells count="103">
    <mergeCell ref="G5:J5"/>
    <mergeCell ref="K5:N5"/>
    <mergeCell ref="O5:R5"/>
    <mergeCell ref="G7:J7"/>
    <mergeCell ref="K7:N7"/>
    <mergeCell ref="O7:R7"/>
    <mergeCell ref="G3:J3"/>
    <mergeCell ref="K3:N3"/>
    <mergeCell ref="O3:R3"/>
    <mergeCell ref="G13:J13"/>
    <mergeCell ref="K13:N13"/>
    <mergeCell ref="O13:R13"/>
    <mergeCell ref="G15:J15"/>
    <mergeCell ref="K15:N15"/>
    <mergeCell ref="O15:R15"/>
    <mergeCell ref="G9:J9"/>
    <mergeCell ref="K9:N9"/>
    <mergeCell ref="O9:R9"/>
    <mergeCell ref="G11:J11"/>
    <mergeCell ref="K11:N11"/>
    <mergeCell ref="O11:R11"/>
    <mergeCell ref="S12:S13"/>
    <mergeCell ref="T12:T13"/>
    <mergeCell ref="S14:S15"/>
    <mergeCell ref="G37:J37"/>
    <mergeCell ref="K37:N37"/>
    <mergeCell ref="O37:R37"/>
    <mergeCell ref="G39:J39"/>
    <mergeCell ref="K39:N39"/>
    <mergeCell ref="O39:R39"/>
    <mergeCell ref="G33:J33"/>
    <mergeCell ref="K33:N33"/>
    <mergeCell ref="O33:R33"/>
    <mergeCell ref="G35:J35"/>
    <mergeCell ref="K35:N35"/>
    <mergeCell ref="O35:R35"/>
    <mergeCell ref="G29:J29"/>
    <mergeCell ref="K29:N29"/>
    <mergeCell ref="O29:R29"/>
    <mergeCell ref="G31:J31"/>
    <mergeCell ref="K31:N31"/>
    <mergeCell ref="O31:R31"/>
    <mergeCell ref="G25:J25"/>
    <mergeCell ref="K25:N25"/>
    <mergeCell ref="O25:R25"/>
    <mergeCell ref="S2:S3"/>
    <mergeCell ref="T2:T3"/>
    <mergeCell ref="S4:S5"/>
    <mergeCell ref="T4:T5"/>
    <mergeCell ref="S6:S7"/>
    <mergeCell ref="T6:T7"/>
    <mergeCell ref="S8:S9"/>
    <mergeCell ref="T8:T9"/>
    <mergeCell ref="S10:S11"/>
    <mergeCell ref="T10:T11"/>
    <mergeCell ref="T24:T25"/>
    <mergeCell ref="T14:T15"/>
    <mergeCell ref="S16:S17"/>
    <mergeCell ref="T16:T17"/>
    <mergeCell ref="S18:S19"/>
    <mergeCell ref="T18:T19"/>
    <mergeCell ref="G41:J41"/>
    <mergeCell ref="K41:N41"/>
    <mergeCell ref="O41:R41"/>
    <mergeCell ref="G27:J27"/>
    <mergeCell ref="K27:N27"/>
    <mergeCell ref="O27:R27"/>
    <mergeCell ref="G21:J21"/>
    <mergeCell ref="K21:N21"/>
    <mergeCell ref="O21:R21"/>
    <mergeCell ref="G23:J23"/>
    <mergeCell ref="K23:N23"/>
    <mergeCell ref="O23:R23"/>
    <mergeCell ref="G17:J17"/>
    <mergeCell ref="K17:N17"/>
    <mergeCell ref="O17:R17"/>
    <mergeCell ref="G19:J19"/>
    <mergeCell ref="K19:N19"/>
    <mergeCell ref="O19:R19"/>
    <mergeCell ref="S38:S39"/>
    <mergeCell ref="T38:T39"/>
    <mergeCell ref="S40:S41"/>
    <mergeCell ref="T40:T41"/>
    <mergeCell ref="G1:J1"/>
    <mergeCell ref="K1:N1"/>
    <mergeCell ref="O1:R1"/>
    <mergeCell ref="S32:S33"/>
    <mergeCell ref="T32:T33"/>
    <mergeCell ref="S34:S35"/>
    <mergeCell ref="T34:T35"/>
    <mergeCell ref="S36:S37"/>
    <mergeCell ref="T36:T37"/>
    <mergeCell ref="S26:S27"/>
    <mergeCell ref="T26:T27"/>
    <mergeCell ref="S28:S29"/>
    <mergeCell ref="T28:T29"/>
    <mergeCell ref="S30:S31"/>
    <mergeCell ref="T30:T31"/>
    <mergeCell ref="S20:S21"/>
    <mergeCell ref="T20:T21"/>
    <mergeCell ref="S22:S23"/>
    <mergeCell ref="T22:T23"/>
    <mergeCell ref="S24:S2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G1:T42"/>
  <sheetViews>
    <sheetView workbookViewId="0">
      <selection activeCell="S1" sqref="S1:S41"/>
    </sheetView>
  </sheetViews>
  <sheetFormatPr baseColWidth="10" defaultColWidth="10.7109375" defaultRowHeight="15" x14ac:dyDescent="0.25"/>
  <cols>
    <col min="4" max="4" width="14" customWidth="1"/>
    <col min="5" max="5" width="9" customWidth="1"/>
    <col min="6" max="6" width="11" customWidth="1"/>
    <col min="7" max="18" width="5.5703125" customWidth="1"/>
  </cols>
  <sheetData>
    <row r="1" spans="7:20" ht="108.75" customHeight="1" thickBot="1" x14ac:dyDescent="0.3">
      <c r="G1" s="292" t="s">
        <v>56</v>
      </c>
      <c r="H1" s="293"/>
      <c r="I1" s="293"/>
      <c r="J1" s="293"/>
      <c r="K1" s="292" t="s">
        <v>61</v>
      </c>
      <c r="L1" s="293"/>
      <c r="M1" s="293"/>
      <c r="N1" s="293"/>
      <c r="O1" s="292" t="s">
        <v>63</v>
      </c>
      <c r="P1" s="293"/>
      <c r="Q1" s="293"/>
      <c r="R1" s="294"/>
      <c r="S1" s="192" t="s">
        <v>23</v>
      </c>
      <c r="T1" s="144">
        <v>15</v>
      </c>
    </row>
    <row r="2" spans="7:20" x14ac:dyDescent="0.25">
      <c r="G2" s="128"/>
      <c r="H2" s="129"/>
      <c r="I2" s="129"/>
      <c r="J2" s="131"/>
      <c r="K2" s="128"/>
      <c r="L2" s="129"/>
      <c r="M2" s="129"/>
      <c r="N2" s="131"/>
      <c r="O2" s="128"/>
      <c r="P2" s="129"/>
      <c r="Q2" s="129"/>
      <c r="R2" s="130"/>
      <c r="S2" s="264">
        <f>MAX(G3,K3,O3)</f>
        <v>0</v>
      </c>
      <c r="T2" s="266" t="str">
        <f>IF(ISBLANK(Résultats!D8),"Joueur 1",Résultats!D8)</f>
        <v>Joueur 1</v>
      </c>
    </row>
    <row r="3" spans="7:20" ht="15.75" thickBot="1" x14ac:dyDescent="0.3">
      <c r="G3" s="280">
        <f>IF(SUM(G2:J2)&lt;T$1,SUM(G2:J2),T$1)</f>
        <v>0</v>
      </c>
      <c r="H3" s="281"/>
      <c r="I3" s="281"/>
      <c r="J3" s="282"/>
      <c r="K3" s="283">
        <f>IF((SUM(K2:N2)*0.8)&lt;(T$1*0.8),(SUM(K2:N2)*0.8),(T$1*0.8))</f>
        <v>0</v>
      </c>
      <c r="L3" s="284"/>
      <c r="M3" s="284"/>
      <c r="N3" s="285"/>
      <c r="O3" s="283">
        <f>IF((SUM(O2:R2)*0.6)&lt;(T$1*0.6),(SUM(O2:R2)*0.6),(T$1*0.6))</f>
        <v>0</v>
      </c>
      <c r="P3" s="284"/>
      <c r="Q3" s="284"/>
      <c r="R3" s="285"/>
      <c r="S3" s="265"/>
      <c r="T3" s="267"/>
    </row>
    <row r="4" spans="7:20" x14ac:dyDescent="0.25">
      <c r="G4" s="145"/>
      <c r="H4" s="146"/>
      <c r="I4" s="146"/>
      <c r="J4" s="157"/>
      <c r="K4" s="132"/>
      <c r="L4" s="133"/>
      <c r="M4" s="133"/>
      <c r="N4" s="135"/>
      <c r="O4" s="132"/>
      <c r="P4" s="133"/>
      <c r="Q4" s="133"/>
      <c r="R4" s="134"/>
      <c r="S4" s="260">
        <f t="shared" ref="S4" si="0">MAX(G5,K5,O5)</f>
        <v>0</v>
      </c>
      <c r="T4" s="258" t="str">
        <f>IF(ISBLANK(Résultats!D9),"Joueur 2",Résultats!D9)</f>
        <v>Joueur 2</v>
      </c>
    </row>
    <row r="5" spans="7:20" ht="15.75" thickBot="1" x14ac:dyDescent="0.3">
      <c r="G5" s="286">
        <f>IF(SUM(G4:J4)&lt;T$1,SUM(G4:J4),T$1)</f>
        <v>0</v>
      </c>
      <c r="H5" s="287"/>
      <c r="I5" s="287"/>
      <c r="J5" s="288"/>
      <c r="K5" s="289">
        <f>IF((SUM(K4:N4)*0.8)&lt;(T$1*0.8),(SUM(K4:N4)*0.8),(T$1*0.8))</f>
        <v>0</v>
      </c>
      <c r="L5" s="290"/>
      <c r="M5" s="290"/>
      <c r="N5" s="291"/>
      <c r="O5" s="289">
        <f>IF((SUM(O4:R4)*0.6)&lt;(T$1*0.6),(SUM(O4:R4)*0.6),(T$1*0.6))</f>
        <v>0</v>
      </c>
      <c r="P5" s="290"/>
      <c r="Q5" s="290"/>
      <c r="R5" s="291"/>
      <c r="S5" s="261"/>
      <c r="T5" s="259"/>
    </row>
    <row r="6" spans="7:20" x14ac:dyDescent="0.25">
      <c r="G6" s="148"/>
      <c r="H6" s="149"/>
      <c r="I6" s="149"/>
      <c r="J6" s="158"/>
      <c r="K6" s="136"/>
      <c r="L6" s="137"/>
      <c r="M6" s="137"/>
      <c r="N6" s="139"/>
      <c r="O6" s="136"/>
      <c r="P6" s="137"/>
      <c r="Q6" s="137"/>
      <c r="R6" s="138"/>
      <c r="S6" s="244">
        <f t="shared" ref="S6" si="1">MAX(G7,K7,O7)</f>
        <v>0</v>
      </c>
      <c r="T6" s="246" t="str">
        <f>IF(ISBLANK(Résultats!D10),"Joueur 3",Résultats!D10)</f>
        <v>Joueur 3</v>
      </c>
    </row>
    <row r="7" spans="7:20" ht="15.75" thickBot="1" x14ac:dyDescent="0.3">
      <c r="G7" s="268">
        <f>IF(SUM(G6:J6)&lt;T$1,SUM(G6:J6),T$1)</f>
        <v>0</v>
      </c>
      <c r="H7" s="269"/>
      <c r="I7" s="269"/>
      <c r="J7" s="270"/>
      <c r="K7" s="271">
        <f>IF((SUM(K6:N6)*0.8)&lt;(T$1*0.8),(SUM(K6:N6)*0.8),(T$1*0.8))</f>
        <v>0</v>
      </c>
      <c r="L7" s="272"/>
      <c r="M7" s="272"/>
      <c r="N7" s="273"/>
      <c r="O7" s="271">
        <f>IF((SUM(O6:R6)*0.6)&lt;(T$1*0.6),(SUM(O6:R6)*0.6),(T$1*0.6))</f>
        <v>0</v>
      </c>
      <c r="P7" s="272"/>
      <c r="Q7" s="272"/>
      <c r="R7" s="273"/>
      <c r="S7" s="245"/>
      <c r="T7" s="247"/>
    </row>
    <row r="8" spans="7:20" x14ac:dyDescent="0.25">
      <c r="G8" s="151"/>
      <c r="H8" s="152"/>
      <c r="I8" s="152"/>
      <c r="J8" s="159"/>
      <c r="K8" s="140"/>
      <c r="L8" s="141"/>
      <c r="M8" s="141"/>
      <c r="N8" s="143"/>
      <c r="O8" s="140"/>
      <c r="P8" s="141"/>
      <c r="Q8" s="141"/>
      <c r="R8" s="142"/>
      <c r="S8" s="262">
        <f t="shared" ref="S8" si="2">MAX(G9,K9,O9)</f>
        <v>0</v>
      </c>
      <c r="T8" s="250" t="str">
        <f>IF(ISBLANK(Résultats!D11),"Joueur 4",Résultats!D11)</f>
        <v>Joueur 4</v>
      </c>
    </row>
    <row r="9" spans="7:20" ht="15.75" thickBot="1" x14ac:dyDescent="0.3">
      <c r="G9" s="274">
        <f>IF(SUM(G8:J8)&lt;T$1,SUM(G8:J8),T$1)</f>
        <v>0</v>
      </c>
      <c r="H9" s="275"/>
      <c r="I9" s="275"/>
      <c r="J9" s="276"/>
      <c r="K9" s="277">
        <f>IF((SUM(K8:N8)*0.8)&lt;(T$1*0.8),(SUM(K8:N8)*0.8),(T$1*0.8))</f>
        <v>0</v>
      </c>
      <c r="L9" s="278"/>
      <c r="M9" s="278"/>
      <c r="N9" s="279"/>
      <c r="O9" s="277">
        <f>IF((SUM(O8:R8)*0.6)&lt;(T$1*0.6),(SUM(O8:R8)*0.6),(T$1*0.6))</f>
        <v>0</v>
      </c>
      <c r="P9" s="278"/>
      <c r="Q9" s="278"/>
      <c r="R9" s="279"/>
      <c r="S9" s="263"/>
      <c r="T9" s="251"/>
    </row>
    <row r="10" spans="7:20" x14ac:dyDescent="0.25">
      <c r="G10" s="154"/>
      <c r="H10" s="155"/>
      <c r="I10" s="155"/>
      <c r="J10" s="160"/>
      <c r="K10" s="128"/>
      <c r="L10" s="129"/>
      <c r="M10" s="129"/>
      <c r="N10" s="131"/>
      <c r="O10" s="128"/>
      <c r="P10" s="129"/>
      <c r="Q10" s="129"/>
      <c r="R10" s="130"/>
      <c r="S10" s="264">
        <f t="shared" ref="S10" si="3">MAX(G11,K11,O11)</f>
        <v>0</v>
      </c>
      <c r="T10" s="254" t="str">
        <f>IF(ISBLANK(Résultats!D12),"Joueur 5",Résultats!D12)</f>
        <v>Joueur 5</v>
      </c>
    </row>
    <row r="11" spans="7:20" ht="15.75" thickBot="1" x14ac:dyDescent="0.3">
      <c r="G11" s="280">
        <f>IF(SUM(G10:J10)&lt;T$1,SUM(G10:J10),T$1)</f>
        <v>0</v>
      </c>
      <c r="H11" s="281"/>
      <c r="I11" s="281"/>
      <c r="J11" s="282"/>
      <c r="K11" s="283">
        <f>IF((SUM(K10:N10)*0.8)&lt;(T$1*0.8),(SUM(K10:N10)*0.8),(T$1*0.8))</f>
        <v>0</v>
      </c>
      <c r="L11" s="284"/>
      <c r="M11" s="284"/>
      <c r="N11" s="285"/>
      <c r="O11" s="283">
        <f>IF((SUM(O10:R10)*0.6)&lt;(T$1*0.6),(SUM(O10:R10)*0.6),(T$1*0.6))</f>
        <v>0</v>
      </c>
      <c r="P11" s="284"/>
      <c r="Q11" s="284"/>
      <c r="R11" s="285"/>
      <c r="S11" s="265"/>
      <c r="T11" s="255"/>
    </row>
    <row r="12" spans="7:20" x14ac:dyDescent="0.25">
      <c r="G12" s="145"/>
      <c r="H12" s="146"/>
      <c r="I12" s="146"/>
      <c r="J12" s="157"/>
      <c r="K12" s="132"/>
      <c r="L12" s="133"/>
      <c r="M12" s="133"/>
      <c r="N12" s="135"/>
      <c r="O12" s="132"/>
      <c r="P12" s="133"/>
      <c r="Q12" s="133"/>
      <c r="R12" s="134"/>
      <c r="S12" s="260">
        <f t="shared" ref="S12" si="4">MAX(G13,K13,O13)</f>
        <v>0</v>
      </c>
      <c r="T12" s="258" t="str">
        <f>IF(ISBLANK(Résultats!D13),"Joueur 6",Résultats!D13)</f>
        <v>Joueur 6</v>
      </c>
    </row>
    <row r="13" spans="7:20" ht="15.75" thickBot="1" x14ac:dyDescent="0.3">
      <c r="G13" s="286">
        <f>IF(SUM(G12:J12)&lt;T$1,SUM(G12:J12),T$1)</f>
        <v>0</v>
      </c>
      <c r="H13" s="287"/>
      <c r="I13" s="287"/>
      <c r="J13" s="288"/>
      <c r="K13" s="289">
        <f>IF((SUM(K12:N12)*0.8)&lt;(T$1*0.8),(SUM(K12:N12)*0.8),(T$1*0.8))</f>
        <v>0</v>
      </c>
      <c r="L13" s="290"/>
      <c r="M13" s="290"/>
      <c r="N13" s="291"/>
      <c r="O13" s="289">
        <f>IF((SUM(O12:R12)*0.6)&lt;(T$1*0.6),(SUM(O12:R12)*0.6),(T$1*0.6))</f>
        <v>0</v>
      </c>
      <c r="P13" s="290"/>
      <c r="Q13" s="290"/>
      <c r="R13" s="291"/>
      <c r="S13" s="261"/>
      <c r="T13" s="259"/>
    </row>
    <row r="14" spans="7:20" x14ac:dyDescent="0.25">
      <c r="G14" s="148"/>
      <c r="H14" s="149"/>
      <c r="I14" s="149"/>
      <c r="J14" s="158"/>
      <c r="K14" s="136"/>
      <c r="L14" s="137"/>
      <c r="M14" s="137"/>
      <c r="N14" s="139"/>
      <c r="O14" s="136"/>
      <c r="P14" s="137"/>
      <c r="Q14" s="137"/>
      <c r="R14" s="138"/>
      <c r="S14" s="244">
        <f t="shared" ref="S14" si="5">MAX(G15,K15,O15)</f>
        <v>0</v>
      </c>
      <c r="T14" s="246" t="str">
        <f>IF(ISBLANK(Résultats!D14),"Joueur 7",Résultats!D14)</f>
        <v>Joueur 7</v>
      </c>
    </row>
    <row r="15" spans="7:20" ht="15.75" thickBot="1" x14ac:dyDescent="0.3">
      <c r="G15" s="268">
        <f>IF(SUM(G14:J14)&lt;T$1,SUM(G14:J14),T$1)</f>
        <v>0</v>
      </c>
      <c r="H15" s="269"/>
      <c r="I15" s="269"/>
      <c r="J15" s="270"/>
      <c r="K15" s="271">
        <f>IF((SUM(K14:N14)*0.8)&lt;(T$1*0.8),(SUM(K14:N14)*0.8),(T$1*0.8))</f>
        <v>0</v>
      </c>
      <c r="L15" s="272"/>
      <c r="M15" s="272"/>
      <c r="N15" s="273"/>
      <c r="O15" s="271">
        <f>IF((SUM(O14:R14)*0.6)&lt;(T$1*0.6),(SUM(O14:R14)*0.6),(T$1*0.6))</f>
        <v>0</v>
      </c>
      <c r="P15" s="272"/>
      <c r="Q15" s="272"/>
      <c r="R15" s="273"/>
      <c r="S15" s="245"/>
      <c r="T15" s="247"/>
    </row>
    <row r="16" spans="7:20" x14ac:dyDescent="0.25">
      <c r="G16" s="151"/>
      <c r="H16" s="152"/>
      <c r="I16" s="152"/>
      <c r="J16" s="159"/>
      <c r="K16" s="140"/>
      <c r="L16" s="141"/>
      <c r="M16" s="141"/>
      <c r="N16" s="143"/>
      <c r="O16" s="140"/>
      <c r="P16" s="141"/>
      <c r="Q16" s="141"/>
      <c r="R16" s="142"/>
      <c r="S16" s="248">
        <f t="shared" ref="S16" si="6">MAX(G17,K17,O17)</f>
        <v>0</v>
      </c>
      <c r="T16" s="250" t="str">
        <f>IF(ISBLANK(Résultats!D15),"Joueur 8",Résultats!D15)</f>
        <v>Joueur 8</v>
      </c>
    </row>
    <row r="17" spans="7:20" ht="15.75" thickBot="1" x14ac:dyDescent="0.3">
      <c r="G17" s="274">
        <f>IF(SUM(G16:J16)&lt;T$1,SUM(G16:J16),T$1)</f>
        <v>0</v>
      </c>
      <c r="H17" s="275"/>
      <c r="I17" s="275"/>
      <c r="J17" s="276"/>
      <c r="K17" s="277">
        <f>IF((SUM(K16:N16)*0.8)&lt;(T$1*0.8),(SUM(K16:N16)*0.8),(T$1*0.8))</f>
        <v>0</v>
      </c>
      <c r="L17" s="278"/>
      <c r="M17" s="278"/>
      <c r="N17" s="279"/>
      <c r="O17" s="277">
        <f>IF((SUM(O16:R16)*0.6)&lt;(T$1*0.6),(SUM(O16:R16)*0.6),(T$1*0.6))</f>
        <v>0</v>
      </c>
      <c r="P17" s="278"/>
      <c r="Q17" s="278"/>
      <c r="R17" s="279"/>
      <c r="S17" s="249"/>
      <c r="T17" s="251"/>
    </row>
    <row r="18" spans="7:20" x14ac:dyDescent="0.25">
      <c r="G18" s="154"/>
      <c r="H18" s="155"/>
      <c r="I18" s="155"/>
      <c r="J18" s="160"/>
      <c r="K18" s="128"/>
      <c r="L18" s="129"/>
      <c r="M18" s="129"/>
      <c r="N18" s="131"/>
      <c r="O18" s="128"/>
      <c r="P18" s="129"/>
      <c r="Q18" s="129"/>
      <c r="R18" s="130"/>
      <c r="S18" s="252">
        <f t="shared" ref="S18" si="7">MAX(G19,K19,O19)</f>
        <v>0</v>
      </c>
      <c r="T18" s="254" t="str">
        <f>IF(ISBLANK(Résultats!D16),"Joueur 9",Résultats!D16)</f>
        <v>Joueur 9</v>
      </c>
    </row>
    <row r="19" spans="7:20" ht="15.75" thickBot="1" x14ac:dyDescent="0.3">
      <c r="G19" s="280">
        <f>IF(SUM(G18:J18)&lt;T$1,SUM(G18:J18),T$1)</f>
        <v>0</v>
      </c>
      <c r="H19" s="281"/>
      <c r="I19" s="281"/>
      <c r="J19" s="282"/>
      <c r="K19" s="283">
        <f>IF((SUM(K18:N18)*0.8)&lt;(T$1*0.8),(SUM(K18:N18)*0.8),(T$1*0.8))</f>
        <v>0</v>
      </c>
      <c r="L19" s="284"/>
      <c r="M19" s="284"/>
      <c r="N19" s="285"/>
      <c r="O19" s="283">
        <f>IF((SUM(O18:R18)*0.6)&lt;(T$1*0.6),(SUM(O18:R18)*0.6),(T$1*0.6))</f>
        <v>0</v>
      </c>
      <c r="P19" s="284"/>
      <c r="Q19" s="284"/>
      <c r="R19" s="285"/>
      <c r="S19" s="253"/>
      <c r="T19" s="255"/>
    </row>
    <row r="20" spans="7:20" x14ac:dyDescent="0.25">
      <c r="G20" s="145"/>
      <c r="H20" s="146"/>
      <c r="I20" s="146"/>
      <c r="J20" s="157"/>
      <c r="K20" s="132"/>
      <c r="L20" s="133"/>
      <c r="M20" s="133"/>
      <c r="N20" s="135"/>
      <c r="O20" s="132"/>
      <c r="P20" s="133"/>
      <c r="Q20" s="133"/>
      <c r="R20" s="134"/>
      <c r="S20" s="260">
        <f t="shared" ref="S20" si="8">MAX(G21,K21,O21)</f>
        <v>0</v>
      </c>
      <c r="T20" s="258" t="str">
        <f>IF(ISBLANK(Résultats!D17),"Joueur 10",Résultats!D17)</f>
        <v>Joueur 10</v>
      </c>
    </row>
    <row r="21" spans="7:20" ht="15.75" thickBot="1" x14ac:dyDescent="0.3">
      <c r="G21" s="286">
        <f>IF(SUM(G20:J20)&lt;T$1,SUM(G20:J20),T$1)</f>
        <v>0</v>
      </c>
      <c r="H21" s="287"/>
      <c r="I21" s="287"/>
      <c r="J21" s="288"/>
      <c r="K21" s="289">
        <f>IF((SUM(K20:N20)*0.8)&lt;(T$1*0.8),(SUM(K20:N20)*0.8),(T$1*0.8))</f>
        <v>0</v>
      </c>
      <c r="L21" s="290"/>
      <c r="M21" s="290"/>
      <c r="N21" s="291"/>
      <c r="O21" s="289">
        <f>IF((SUM(O20:R20)*0.6)&lt;(T$1*0.6),(SUM(O20:R20)*0.6),(T$1*0.6))</f>
        <v>0</v>
      </c>
      <c r="P21" s="290"/>
      <c r="Q21" s="290"/>
      <c r="R21" s="291"/>
      <c r="S21" s="261"/>
      <c r="T21" s="259"/>
    </row>
    <row r="22" spans="7:20" x14ac:dyDescent="0.25">
      <c r="G22" s="148"/>
      <c r="H22" s="149"/>
      <c r="I22" s="149"/>
      <c r="J22" s="158"/>
      <c r="K22" s="136"/>
      <c r="L22" s="137"/>
      <c r="M22" s="137"/>
      <c r="N22" s="139"/>
      <c r="O22" s="136"/>
      <c r="P22" s="137"/>
      <c r="Q22" s="137"/>
      <c r="R22" s="138"/>
      <c r="S22" s="244">
        <f t="shared" ref="S22" si="9">MAX(G23,K23,O23)</f>
        <v>0</v>
      </c>
      <c r="T22" s="246" t="str">
        <f>IF(ISBLANK(Résultats!D18),"Joueur 11",Résultats!D18)</f>
        <v>Joueur 11</v>
      </c>
    </row>
    <row r="23" spans="7:20" ht="15.75" thickBot="1" x14ac:dyDescent="0.3">
      <c r="G23" s="268">
        <f>IF(SUM(G22:J22)&lt;T$1,SUM(G22:J22),T$1)</f>
        <v>0</v>
      </c>
      <c r="H23" s="269"/>
      <c r="I23" s="269"/>
      <c r="J23" s="270"/>
      <c r="K23" s="271">
        <f>IF((SUM(K22:N22)*0.8)&lt;(T$1*0.8),(SUM(K22:N22)*0.8),(T$1*0.8))</f>
        <v>0</v>
      </c>
      <c r="L23" s="272"/>
      <c r="M23" s="272"/>
      <c r="N23" s="273"/>
      <c r="O23" s="271">
        <f>IF((SUM(O22:R22)*0.6)&lt;(T$1*0.6),(SUM(O22:R22)*0.6),(T$1*0.6))</f>
        <v>0</v>
      </c>
      <c r="P23" s="272"/>
      <c r="Q23" s="272"/>
      <c r="R23" s="273"/>
      <c r="S23" s="245"/>
      <c r="T23" s="247"/>
    </row>
    <row r="24" spans="7:20" x14ac:dyDescent="0.25">
      <c r="G24" s="151"/>
      <c r="H24" s="152"/>
      <c r="I24" s="152"/>
      <c r="J24" s="159"/>
      <c r="K24" s="140"/>
      <c r="L24" s="141"/>
      <c r="M24" s="141"/>
      <c r="N24" s="143"/>
      <c r="O24" s="140"/>
      <c r="P24" s="141"/>
      <c r="Q24" s="141"/>
      <c r="R24" s="142"/>
      <c r="S24" s="248">
        <f t="shared" ref="S24" si="10">MAX(G25,K25,O25)</f>
        <v>0</v>
      </c>
      <c r="T24" s="250" t="str">
        <f>IF(ISBLANK(Résultats!D19),"Joueur 12",Résultats!D19)</f>
        <v>Joueur 12</v>
      </c>
    </row>
    <row r="25" spans="7:20" ht="15.75" thickBot="1" x14ac:dyDescent="0.3">
      <c r="G25" s="274">
        <f>IF(SUM(G24:J24)&lt;T$1,SUM(G24:J24),T$1)</f>
        <v>0</v>
      </c>
      <c r="H25" s="275"/>
      <c r="I25" s="275"/>
      <c r="J25" s="276"/>
      <c r="K25" s="277">
        <f>IF((SUM(K24:N24)*0.8)&lt;(T$1*0.8),(SUM(K24:N24)*0.8),(T$1*0.8))</f>
        <v>0</v>
      </c>
      <c r="L25" s="278"/>
      <c r="M25" s="278"/>
      <c r="N25" s="279"/>
      <c r="O25" s="277">
        <f>IF((SUM(O24:R24)*0.6)&lt;(T$1*0.6),(SUM(O24:R24)*0.6),(T$1*0.6))</f>
        <v>0</v>
      </c>
      <c r="P25" s="278"/>
      <c r="Q25" s="278"/>
      <c r="R25" s="279"/>
      <c r="S25" s="249"/>
      <c r="T25" s="251"/>
    </row>
    <row r="26" spans="7:20" x14ac:dyDescent="0.25">
      <c r="G26" s="154"/>
      <c r="H26" s="155"/>
      <c r="I26" s="155"/>
      <c r="J26" s="160"/>
      <c r="K26" s="128"/>
      <c r="L26" s="129"/>
      <c r="M26" s="129"/>
      <c r="N26" s="131"/>
      <c r="O26" s="128"/>
      <c r="P26" s="129"/>
      <c r="Q26" s="129"/>
      <c r="R26" s="130"/>
      <c r="S26" s="252">
        <f t="shared" ref="S26" si="11">MAX(G27,K27,O27)</f>
        <v>0</v>
      </c>
      <c r="T26" s="254" t="str">
        <f>IF(ISBLANK(Résultats!D20),"Joueur 13",Résultats!D20)</f>
        <v>Joueur 13</v>
      </c>
    </row>
    <row r="27" spans="7:20" ht="15.75" thickBot="1" x14ac:dyDescent="0.3">
      <c r="G27" s="280">
        <f>IF(SUM(G26:J26)&lt;T$1,SUM(G26:J26),T$1)</f>
        <v>0</v>
      </c>
      <c r="H27" s="281"/>
      <c r="I27" s="281"/>
      <c r="J27" s="282"/>
      <c r="K27" s="283">
        <f>IF((SUM(K26:N26)*0.8)&lt;(T$1*0.8),(SUM(K26:N26)*0.8),(T$1*0.8))</f>
        <v>0</v>
      </c>
      <c r="L27" s="284"/>
      <c r="M27" s="284"/>
      <c r="N27" s="285"/>
      <c r="O27" s="283">
        <f>IF((SUM(O26:R26)*0.6)&lt;(T$1*0.6),(SUM(O26:R26)*0.6),(T$1*0.6))</f>
        <v>0</v>
      </c>
      <c r="P27" s="284"/>
      <c r="Q27" s="284"/>
      <c r="R27" s="285"/>
      <c r="S27" s="253"/>
      <c r="T27" s="255"/>
    </row>
    <row r="28" spans="7:20" x14ac:dyDescent="0.25">
      <c r="G28" s="145"/>
      <c r="H28" s="146"/>
      <c r="I28" s="146"/>
      <c r="J28" s="157"/>
      <c r="K28" s="132"/>
      <c r="L28" s="133"/>
      <c r="M28" s="133"/>
      <c r="N28" s="135"/>
      <c r="O28" s="132"/>
      <c r="P28" s="133"/>
      <c r="Q28" s="133"/>
      <c r="R28" s="134"/>
      <c r="S28" s="256">
        <f t="shared" ref="S28" si="12">MAX(G29,K29,O29)</f>
        <v>0</v>
      </c>
      <c r="T28" s="258" t="str">
        <f>IF(ISBLANK(Résultats!D21),"Joueur 14",Résultats!D21)</f>
        <v>Joueur 14</v>
      </c>
    </row>
    <row r="29" spans="7:20" ht="15.75" thickBot="1" x14ac:dyDescent="0.3">
      <c r="G29" s="286">
        <f>IF(SUM(G28:J28)&lt;T$1,SUM(G28:J28),T$1)</f>
        <v>0</v>
      </c>
      <c r="H29" s="287"/>
      <c r="I29" s="287"/>
      <c r="J29" s="288"/>
      <c r="K29" s="289">
        <f>IF((SUM(K28:N28)*0.8)&lt;(T$1*0.8),(SUM(K28:N28)*0.8),(T$1*0.8))</f>
        <v>0</v>
      </c>
      <c r="L29" s="290"/>
      <c r="M29" s="290"/>
      <c r="N29" s="291"/>
      <c r="O29" s="289">
        <f>IF((SUM(O28:R28)*0.6)&lt;(T$1*0.6),(SUM(O28:R28)*0.6),(T$1*0.6))</f>
        <v>0</v>
      </c>
      <c r="P29" s="290"/>
      <c r="Q29" s="290"/>
      <c r="R29" s="291"/>
      <c r="S29" s="257"/>
      <c r="T29" s="259"/>
    </row>
    <row r="30" spans="7:20" x14ac:dyDescent="0.25">
      <c r="G30" s="148"/>
      <c r="H30" s="149"/>
      <c r="I30" s="149"/>
      <c r="J30" s="158"/>
      <c r="K30" s="136"/>
      <c r="L30" s="137"/>
      <c r="M30" s="137"/>
      <c r="N30" s="139"/>
      <c r="O30" s="136"/>
      <c r="P30" s="137"/>
      <c r="Q30" s="137"/>
      <c r="R30" s="138"/>
      <c r="S30" s="244">
        <f t="shared" ref="S30" si="13">MAX(G31,K31,O31)</f>
        <v>0</v>
      </c>
      <c r="T30" s="246" t="str">
        <f>IF(ISBLANK(Résultats!D22),"Joueur 15",Résultats!D22)</f>
        <v>Joueur 15</v>
      </c>
    </row>
    <row r="31" spans="7:20" ht="15.75" thickBot="1" x14ac:dyDescent="0.3">
      <c r="G31" s="268">
        <f>IF(SUM(G30:J30)&lt;T$1,SUM(G30:J30),T$1)</f>
        <v>0</v>
      </c>
      <c r="H31" s="269"/>
      <c r="I31" s="269"/>
      <c r="J31" s="270"/>
      <c r="K31" s="271">
        <f>IF((SUM(K30:N30)*0.8)&lt;(T$1*0.8),(SUM(K30:N30)*0.8),(T$1*0.8))</f>
        <v>0</v>
      </c>
      <c r="L31" s="272"/>
      <c r="M31" s="272"/>
      <c r="N31" s="273"/>
      <c r="O31" s="271">
        <f>IF((SUM(O30:R30)*0.6)&lt;(T$1*0.6),(SUM(O30:R30)*0.6),(T$1*0.6))</f>
        <v>0</v>
      </c>
      <c r="P31" s="272"/>
      <c r="Q31" s="272"/>
      <c r="R31" s="273"/>
      <c r="S31" s="245"/>
      <c r="T31" s="247"/>
    </row>
    <row r="32" spans="7:20" x14ac:dyDescent="0.25">
      <c r="G32" s="151"/>
      <c r="H32" s="152"/>
      <c r="I32" s="152"/>
      <c r="J32" s="159"/>
      <c r="K32" s="140"/>
      <c r="L32" s="141"/>
      <c r="M32" s="141"/>
      <c r="N32" s="143"/>
      <c r="O32" s="140"/>
      <c r="P32" s="141"/>
      <c r="Q32" s="141"/>
      <c r="R32" s="142"/>
      <c r="S32" s="248">
        <f t="shared" ref="S32" si="14">MAX(G33,K33,O33)</f>
        <v>0</v>
      </c>
      <c r="T32" s="250" t="str">
        <f>IF(ISBLANK(Résultats!D23),"Joueur 16",Résultats!D23)</f>
        <v>Joueur 16</v>
      </c>
    </row>
    <row r="33" spans="7:20" ht="15.75" thickBot="1" x14ac:dyDescent="0.3">
      <c r="G33" s="274">
        <f>IF(SUM(G32:J32)&lt;T$1,SUM(G32:J32),T$1)</f>
        <v>0</v>
      </c>
      <c r="H33" s="275"/>
      <c r="I33" s="275"/>
      <c r="J33" s="276"/>
      <c r="K33" s="277">
        <f>IF((SUM(K32:N32)*0.8)&lt;(T$1*0.8),(SUM(K32:N32)*0.8),(T$1*0.8))</f>
        <v>0</v>
      </c>
      <c r="L33" s="278"/>
      <c r="M33" s="278"/>
      <c r="N33" s="279"/>
      <c r="O33" s="277">
        <f>IF((SUM(O32:R32)*0.6)&lt;(T$1*0.6),(SUM(O32:R32)*0.6),(T$1*0.6))</f>
        <v>0</v>
      </c>
      <c r="P33" s="278"/>
      <c r="Q33" s="278"/>
      <c r="R33" s="279"/>
      <c r="S33" s="249"/>
      <c r="T33" s="251"/>
    </row>
    <row r="34" spans="7:20" x14ac:dyDescent="0.25">
      <c r="G34" s="154"/>
      <c r="H34" s="155"/>
      <c r="I34" s="155"/>
      <c r="J34" s="160"/>
      <c r="K34" s="128"/>
      <c r="L34" s="129"/>
      <c r="M34" s="129"/>
      <c r="N34" s="131"/>
      <c r="O34" s="128"/>
      <c r="P34" s="129"/>
      <c r="Q34" s="129"/>
      <c r="R34" s="130"/>
      <c r="S34" s="252">
        <f t="shared" ref="S34" si="15">MAX(G35,K35,O35)</f>
        <v>0</v>
      </c>
      <c r="T34" s="254" t="str">
        <f>IF(ISBLANK(Résultats!D24),"Joueur 17",Résultats!D24)</f>
        <v>Joueur 17</v>
      </c>
    </row>
    <row r="35" spans="7:20" ht="15.75" thickBot="1" x14ac:dyDescent="0.3">
      <c r="G35" s="280">
        <f>IF(SUM(G34:J34)&lt;T$1,SUM(G34:J34),T$1)</f>
        <v>0</v>
      </c>
      <c r="H35" s="281"/>
      <c r="I35" s="281"/>
      <c r="J35" s="282"/>
      <c r="K35" s="283">
        <f>IF((SUM(K34:N34)*0.8)&lt;(T$1*0.8),(SUM(K34:N34)*0.8),(T$1*0.8))</f>
        <v>0</v>
      </c>
      <c r="L35" s="284"/>
      <c r="M35" s="284"/>
      <c r="N35" s="285"/>
      <c r="O35" s="283">
        <f>IF((SUM(O34:R34)*0.6)&lt;(T$1*0.6),(SUM(O34:R34)*0.6),(T$1*0.6))</f>
        <v>0</v>
      </c>
      <c r="P35" s="284"/>
      <c r="Q35" s="284"/>
      <c r="R35" s="285"/>
      <c r="S35" s="253"/>
      <c r="T35" s="255"/>
    </row>
    <row r="36" spans="7:20" x14ac:dyDescent="0.25">
      <c r="G36" s="145"/>
      <c r="H36" s="146"/>
      <c r="I36" s="146"/>
      <c r="J36" s="157"/>
      <c r="K36" s="132"/>
      <c r="L36" s="133"/>
      <c r="M36" s="133"/>
      <c r="N36" s="135"/>
      <c r="O36" s="132"/>
      <c r="P36" s="133"/>
      <c r="Q36" s="133"/>
      <c r="R36" s="134"/>
      <c r="S36" s="256">
        <f t="shared" ref="S36" si="16">MAX(G37,K37,O37)</f>
        <v>0</v>
      </c>
      <c r="T36" s="258" t="str">
        <f>IF(ISBLANK(Résultats!D25),"Joueur 18",Résultats!D25)</f>
        <v>Joueur 18</v>
      </c>
    </row>
    <row r="37" spans="7:20" ht="15.75" thickBot="1" x14ac:dyDescent="0.3">
      <c r="G37" s="286">
        <f>IF(SUM(G36:J36)&lt;T$1,SUM(G36:J36),T$1)</f>
        <v>0</v>
      </c>
      <c r="H37" s="287"/>
      <c r="I37" s="287"/>
      <c r="J37" s="288"/>
      <c r="K37" s="289">
        <f>IF((SUM(K36:N36)*0.8)&lt;(T$1*0.8),(SUM(K36:N36)*0.8),(T$1*0.8))</f>
        <v>0</v>
      </c>
      <c r="L37" s="290"/>
      <c r="M37" s="290"/>
      <c r="N37" s="291"/>
      <c r="O37" s="289">
        <f>IF((SUM(O36:R36)*0.6)&lt;(T$1*0.6),(SUM(O36:R36)*0.6),(T$1*0.6))</f>
        <v>0</v>
      </c>
      <c r="P37" s="290"/>
      <c r="Q37" s="290"/>
      <c r="R37" s="291"/>
      <c r="S37" s="257"/>
      <c r="T37" s="259"/>
    </row>
    <row r="38" spans="7:20" x14ac:dyDescent="0.25">
      <c r="G38" s="148"/>
      <c r="H38" s="149"/>
      <c r="I38" s="149"/>
      <c r="J38" s="158"/>
      <c r="K38" s="136"/>
      <c r="L38" s="137"/>
      <c r="M38" s="137"/>
      <c r="N38" s="139"/>
      <c r="O38" s="136"/>
      <c r="P38" s="137"/>
      <c r="Q38" s="137"/>
      <c r="R38" s="138"/>
      <c r="S38" s="244">
        <f t="shared" ref="S38" si="17">MAX(G39,K39,O39)</f>
        <v>0</v>
      </c>
      <c r="T38" s="246" t="str">
        <f>IF(ISBLANK(Résultats!D26),"Joueur 19",Résultats!D26)</f>
        <v>Joueur 19</v>
      </c>
    </row>
    <row r="39" spans="7:20" ht="15.75" thickBot="1" x14ac:dyDescent="0.3">
      <c r="G39" s="268">
        <f>IF(SUM(G38:J38)&lt;T$1,SUM(G38:J38),T$1)</f>
        <v>0</v>
      </c>
      <c r="H39" s="269"/>
      <c r="I39" s="269"/>
      <c r="J39" s="270"/>
      <c r="K39" s="271">
        <f>IF((SUM(K38:N38)*0.8)&lt;(T$1*0.8),(SUM(K38:N38)*0.8),(T$1*0.8))</f>
        <v>0</v>
      </c>
      <c r="L39" s="272"/>
      <c r="M39" s="272"/>
      <c r="N39" s="273"/>
      <c r="O39" s="271">
        <f>IF((SUM(O38:R38)*0.6)&lt;(T$1*0.6),(SUM(O38:R38)*0.6),(T$1*0.6))</f>
        <v>0</v>
      </c>
      <c r="P39" s="272"/>
      <c r="Q39" s="272"/>
      <c r="R39" s="273"/>
      <c r="S39" s="245"/>
      <c r="T39" s="247"/>
    </row>
    <row r="40" spans="7:20" x14ac:dyDescent="0.25">
      <c r="G40" s="151"/>
      <c r="H40" s="152"/>
      <c r="I40" s="152"/>
      <c r="J40" s="159"/>
      <c r="K40" s="140"/>
      <c r="L40" s="141"/>
      <c r="M40" s="141"/>
      <c r="N40" s="143"/>
      <c r="O40" s="140"/>
      <c r="P40" s="141"/>
      <c r="Q40" s="141"/>
      <c r="R40" s="142"/>
      <c r="S40" s="248">
        <f t="shared" ref="S40" si="18">MAX(G41,K41,O41)</f>
        <v>0</v>
      </c>
      <c r="T40" s="250" t="str">
        <f>IF(ISBLANK(Résultats!D27),"Joueur 20",Résultats!D27)</f>
        <v>Joueur 20</v>
      </c>
    </row>
    <row r="41" spans="7:20" ht="15.75" thickBot="1" x14ac:dyDescent="0.3">
      <c r="G41" s="274">
        <f>IF(SUM(G40:J40)&lt;T$1,SUM(G40:J40),T$1)</f>
        <v>0</v>
      </c>
      <c r="H41" s="275"/>
      <c r="I41" s="275"/>
      <c r="J41" s="276"/>
      <c r="K41" s="277">
        <f>IF((SUM(K40:N40)*0.8)&lt;(T$1*0.8),(SUM(K40:N40)*0.8),(T$1*0.8))</f>
        <v>0</v>
      </c>
      <c r="L41" s="278"/>
      <c r="M41" s="278"/>
      <c r="N41" s="279"/>
      <c r="O41" s="277">
        <f>IF((SUM(O40:R40)*0.6)&lt;(T$1*0.6),(SUM(O40:R40)*0.6),(T$1*0.6))</f>
        <v>0</v>
      </c>
      <c r="P41" s="278"/>
      <c r="Q41" s="278"/>
      <c r="R41" s="279"/>
      <c r="S41" s="249"/>
      <c r="T41" s="251"/>
    </row>
    <row r="42" spans="7:20" x14ac:dyDescent="0.25">
      <c r="G42" s="54" t="s">
        <v>18</v>
      </c>
    </row>
  </sheetData>
  <sheetProtection algorithmName="SHA-512" hashValue="oEq4lZQO3OCkBpPgbMEKl/vWuc/D/bTxEskHplmmQBMWu7L6zeviu7tDTMDKwZL00XQt0qqN7C0B3KPoukraqw==" saltValue="dB5no7d98V1SWsaenoo6fA==" spinCount="100000" sheet="1" objects="1" scenarios="1"/>
  <mergeCells count="103">
    <mergeCell ref="G5:J5"/>
    <mergeCell ref="K5:N5"/>
    <mergeCell ref="O5:R5"/>
    <mergeCell ref="G7:J7"/>
    <mergeCell ref="K7:N7"/>
    <mergeCell ref="O7:R7"/>
    <mergeCell ref="G3:J3"/>
    <mergeCell ref="K3:N3"/>
    <mergeCell ref="O3:R3"/>
    <mergeCell ref="G13:J13"/>
    <mergeCell ref="K13:N13"/>
    <mergeCell ref="O13:R13"/>
    <mergeCell ref="G15:J15"/>
    <mergeCell ref="K15:N15"/>
    <mergeCell ref="O15:R15"/>
    <mergeCell ref="G9:J9"/>
    <mergeCell ref="K9:N9"/>
    <mergeCell ref="O9:R9"/>
    <mergeCell ref="G11:J11"/>
    <mergeCell ref="K11:N11"/>
    <mergeCell ref="O11:R11"/>
    <mergeCell ref="S12:S13"/>
    <mergeCell ref="T12:T13"/>
    <mergeCell ref="S14:S15"/>
    <mergeCell ref="G37:J37"/>
    <mergeCell ref="K37:N37"/>
    <mergeCell ref="O37:R37"/>
    <mergeCell ref="G39:J39"/>
    <mergeCell ref="K39:N39"/>
    <mergeCell ref="O39:R39"/>
    <mergeCell ref="G33:J33"/>
    <mergeCell ref="K33:N33"/>
    <mergeCell ref="O33:R33"/>
    <mergeCell ref="G35:J35"/>
    <mergeCell ref="K35:N35"/>
    <mergeCell ref="O35:R35"/>
    <mergeCell ref="G29:J29"/>
    <mergeCell ref="K29:N29"/>
    <mergeCell ref="O29:R29"/>
    <mergeCell ref="G31:J31"/>
    <mergeCell ref="K31:N31"/>
    <mergeCell ref="O31:R31"/>
    <mergeCell ref="G25:J25"/>
    <mergeCell ref="K25:N25"/>
    <mergeCell ref="O25:R25"/>
    <mergeCell ref="S2:S3"/>
    <mergeCell ref="T2:T3"/>
    <mergeCell ref="S4:S5"/>
    <mergeCell ref="T4:T5"/>
    <mergeCell ref="S6:S7"/>
    <mergeCell ref="T6:T7"/>
    <mergeCell ref="S8:S9"/>
    <mergeCell ref="T8:T9"/>
    <mergeCell ref="S10:S11"/>
    <mergeCell ref="T10:T11"/>
    <mergeCell ref="T24:T25"/>
    <mergeCell ref="T14:T15"/>
    <mergeCell ref="S16:S17"/>
    <mergeCell ref="T16:T17"/>
    <mergeCell ref="S18:S19"/>
    <mergeCell ref="T18:T19"/>
    <mergeCell ref="G41:J41"/>
    <mergeCell ref="K41:N41"/>
    <mergeCell ref="O41:R41"/>
    <mergeCell ref="G27:J27"/>
    <mergeCell ref="K27:N27"/>
    <mergeCell ref="O27:R27"/>
    <mergeCell ref="G21:J21"/>
    <mergeCell ref="K21:N21"/>
    <mergeCell ref="O21:R21"/>
    <mergeCell ref="G23:J23"/>
    <mergeCell ref="K23:N23"/>
    <mergeCell ref="O23:R23"/>
    <mergeCell ref="G17:J17"/>
    <mergeCell ref="K17:N17"/>
    <mergeCell ref="O17:R17"/>
    <mergeCell ref="G19:J19"/>
    <mergeCell ref="K19:N19"/>
    <mergeCell ref="O19:R19"/>
    <mergeCell ref="S38:S39"/>
    <mergeCell ref="T38:T39"/>
    <mergeCell ref="S40:S41"/>
    <mergeCell ref="T40:T41"/>
    <mergeCell ref="G1:J1"/>
    <mergeCell ref="K1:N1"/>
    <mergeCell ref="O1:R1"/>
    <mergeCell ref="S32:S33"/>
    <mergeCell ref="T32:T33"/>
    <mergeCell ref="S34:S35"/>
    <mergeCell ref="T34:T35"/>
    <mergeCell ref="S36:S37"/>
    <mergeCell ref="T36:T37"/>
    <mergeCell ref="S26:S27"/>
    <mergeCell ref="T26:T27"/>
    <mergeCell ref="S28:S29"/>
    <mergeCell ref="T28:T29"/>
    <mergeCell ref="S30:S31"/>
    <mergeCell ref="T30:T31"/>
    <mergeCell ref="S20:S21"/>
    <mergeCell ref="T20:T21"/>
    <mergeCell ref="S22:S23"/>
    <mergeCell ref="T22:T23"/>
    <mergeCell ref="S24:S2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245DC-50D6-4A29-853A-4A574868F7AC}">
  <sheetPr codeName="Feuil9"/>
  <dimension ref="G1:T42"/>
  <sheetViews>
    <sheetView workbookViewId="0">
      <selection activeCell="S1" sqref="S1:S41"/>
    </sheetView>
  </sheetViews>
  <sheetFormatPr baseColWidth="10" defaultColWidth="10.7109375" defaultRowHeight="15" x14ac:dyDescent="0.25"/>
  <cols>
    <col min="4" max="4" width="14" customWidth="1"/>
    <col min="5" max="5" width="9" customWidth="1"/>
    <col min="6" max="6" width="8.85546875" customWidth="1"/>
    <col min="7" max="18" width="5.5703125" customWidth="1"/>
  </cols>
  <sheetData>
    <row r="1" spans="7:20" ht="113.25" customHeight="1" thickBot="1" x14ac:dyDescent="0.3">
      <c r="G1" s="292" t="s">
        <v>56</v>
      </c>
      <c r="H1" s="293"/>
      <c r="I1" s="293"/>
      <c r="J1" s="293"/>
      <c r="K1" s="292" t="s">
        <v>61</v>
      </c>
      <c r="L1" s="293"/>
      <c r="M1" s="293"/>
      <c r="N1" s="293"/>
      <c r="O1" s="292" t="s">
        <v>63</v>
      </c>
      <c r="P1" s="293"/>
      <c r="Q1" s="293"/>
      <c r="R1" s="294"/>
      <c r="S1" s="192" t="s">
        <v>23</v>
      </c>
      <c r="T1" s="144">
        <v>13</v>
      </c>
    </row>
    <row r="2" spans="7:20" x14ac:dyDescent="0.25">
      <c r="G2" s="128"/>
      <c r="H2" s="129"/>
      <c r="I2" s="129"/>
      <c r="J2" s="131"/>
      <c r="K2" s="128"/>
      <c r="L2" s="129"/>
      <c r="M2" s="129"/>
      <c r="N2" s="131"/>
      <c r="O2" s="128"/>
      <c r="P2" s="129"/>
      <c r="Q2" s="129"/>
      <c r="R2" s="130"/>
      <c r="S2" s="264">
        <f>MAX(G3,K3,O3)</f>
        <v>0</v>
      </c>
      <c r="T2" s="266" t="str">
        <f>IF(ISBLANK(Résultats!D8),"Joueur 1",Résultats!D8)</f>
        <v>Joueur 1</v>
      </c>
    </row>
    <row r="3" spans="7:20" ht="15.75" thickBot="1" x14ac:dyDescent="0.3">
      <c r="G3" s="280">
        <f>IF(SUM(G2:J2)&lt;T$1,SUM(G2:J2),T$1)</f>
        <v>0</v>
      </c>
      <c r="H3" s="281"/>
      <c r="I3" s="281"/>
      <c r="J3" s="282"/>
      <c r="K3" s="283">
        <f>IF((SUM(K2:N2)*0.8)&lt;(T$1*0.8),(SUM(K2:N2)*0.8),(T$1*0.8))</f>
        <v>0</v>
      </c>
      <c r="L3" s="284"/>
      <c r="M3" s="284"/>
      <c r="N3" s="285"/>
      <c r="O3" s="283">
        <f>IF((SUM(O2:R2)*0.6)&lt;(T$1*0.6),(SUM(O2:R2)*0.6),(T$1*0.6))</f>
        <v>0</v>
      </c>
      <c r="P3" s="284"/>
      <c r="Q3" s="284"/>
      <c r="R3" s="285"/>
      <c r="S3" s="265"/>
      <c r="T3" s="267"/>
    </row>
    <row r="4" spans="7:20" x14ac:dyDescent="0.25">
      <c r="G4" s="145"/>
      <c r="H4" s="146"/>
      <c r="I4" s="146"/>
      <c r="J4" s="157"/>
      <c r="K4" s="132"/>
      <c r="L4" s="133"/>
      <c r="M4" s="133"/>
      <c r="N4" s="135"/>
      <c r="O4" s="132"/>
      <c r="P4" s="133"/>
      <c r="Q4" s="133"/>
      <c r="R4" s="134"/>
      <c r="S4" s="260">
        <f t="shared" ref="S4" si="0">MAX(G5,K5,O5)</f>
        <v>0</v>
      </c>
      <c r="T4" s="258" t="str">
        <f>IF(ISBLANK(Résultats!D9),"Joueur 2",Résultats!D9)</f>
        <v>Joueur 2</v>
      </c>
    </row>
    <row r="5" spans="7:20" ht="15.75" thickBot="1" x14ac:dyDescent="0.3">
      <c r="G5" s="286">
        <f>IF(SUM(G4:J4)&lt;T$1,SUM(G4:J4),T$1)</f>
        <v>0</v>
      </c>
      <c r="H5" s="287"/>
      <c r="I5" s="287"/>
      <c r="J5" s="288"/>
      <c r="K5" s="289">
        <f>IF((SUM(K4:N4)*0.8)&lt;(T$1*0.8),(SUM(K4:N4)*0.8),(T$1*0.8))</f>
        <v>0</v>
      </c>
      <c r="L5" s="290"/>
      <c r="M5" s="290"/>
      <c r="N5" s="291"/>
      <c r="O5" s="289">
        <f>IF((SUM(O4:R4)*0.6)&lt;(T$1*0.6),(SUM(O4:R4)*0.6),(T$1*0.6))</f>
        <v>0</v>
      </c>
      <c r="P5" s="290"/>
      <c r="Q5" s="290"/>
      <c r="R5" s="291"/>
      <c r="S5" s="261"/>
      <c r="T5" s="259"/>
    </row>
    <row r="6" spans="7:20" x14ac:dyDescent="0.25">
      <c r="G6" s="148"/>
      <c r="H6" s="149"/>
      <c r="I6" s="149"/>
      <c r="J6" s="158"/>
      <c r="K6" s="136"/>
      <c r="L6" s="137"/>
      <c r="M6" s="137"/>
      <c r="N6" s="139"/>
      <c r="O6" s="136"/>
      <c r="P6" s="137"/>
      <c r="Q6" s="137"/>
      <c r="R6" s="138"/>
      <c r="S6" s="244">
        <f t="shared" ref="S6" si="1">MAX(G7,K7,O7)</f>
        <v>0</v>
      </c>
      <c r="T6" s="246" t="str">
        <f>IF(ISBLANK(Résultats!D10),"Joueur 3",Résultats!D10)</f>
        <v>Joueur 3</v>
      </c>
    </row>
    <row r="7" spans="7:20" ht="15.75" thickBot="1" x14ac:dyDescent="0.3">
      <c r="G7" s="268">
        <f>IF(SUM(G6:J6)&lt;T$1,SUM(G6:J6),T$1)</f>
        <v>0</v>
      </c>
      <c r="H7" s="269"/>
      <c r="I7" s="269"/>
      <c r="J7" s="270"/>
      <c r="K7" s="271">
        <f>IF((SUM(K6:N6)*0.8)&lt;(T$1*0.8),(SUM(K6:N6)*0.8),(T$1*0.8))</f>
        <v>0</v>
      </c>
      <c r="L7" s="272"/>
      <c r="M7" s="272"/>
      <c r="N7" s="273"/>
      <c r="O7" s="271">
        <f>IF((SUM(O6:R6)*0.6)&lt;(T$1*0.6),(SUM(O6:R6)*0.6),(T$1*0.6))</f>
        <v>0</v>
      </c>
      <c r="P7" s="272"/>
      <c r="Q7" s="272"/>
      <c r="R7" s="273"/>
      <c r="S7" s="245"/>
      <c r="T7" s="247"/>
    </row>
    <row r="8" spans="7:20" x14ac:dyDescent="0.25">
      <c r="G8" s="151"/>
      <c r="H8" s="152"/>
      <c r="I8" s="152"/>
      <c r="J8" s="159"/>
      <c r="K8" s="140"/>
      <c r="L8" s="141"/>
      <c r="M8" s="141"/>
      <c r="N8" s="143"/>
      <c r="O8" s="140"/>
      <c r="P8" s="141"/>
      <c r="Q8" s="141"/>
      <c r="R8" s="142"/>
      <c r="S8" s="262">
        <f t="shared" ref="S8" si="2">MAX(G9,K9,O9)</f>
        <v>0</v>
      </c>
      <c r="T8" s="250" t="str">
        <f>IF(ISBLANK(Résultats!D11),"Joueur 4",Résultats!D11)</f>
        <v>Joueur 4</v>
      </c>
    </row>
    <row r="9" spans="7:20" ht="15.75" thickBot="1" x14ac:dyDescent="0.3">
      <c r="G9" s="274">
        <f>IF(SUM(G8:J8)&lt;T$1,SUM(G8:J8),T$1)</f>
        <v>0</v>
      </c>
      <c r="H9" s="275"/>
      <c r="I9" s="275"/>
      <c r="J9" s="276"/>
      <c r="K9" s="277">
        <f>IF((SUM(K8:N8)*0.8)&lt;(T$1*0.8),(SUM(K8:N8)*0.8),(T$1*0.8))</f>
        <v>0</v>
      </c>
      <c r="L9" s="278"/>
      <c r="M9" s="278"/>
      <c r="N9" s="279"/>
      <c r="O9" s="277">
        <f>IF((SUM(O8:R8)*0.6)&lt;(T$1*0.6),(SUM(O8:R8)*0.6),(T$1*0.6))</f>
        <v>0</v>
      </c>
      <c r="P9" s="278"/>
      <c r="Q9" s="278"/>
      <c r="R9" s="279"/>
      <c r="S9" s="263"/>
      <c r="T9" s="251"/>
    </row>
    <row r="10" spans="7:20" x14ac:dyDescent="0.25">
      <c r="G10" s="154"/>
      <c r="H10" s="155"/>
      <c r="I10" s="155"/>
      <c r="J10" s="160"/>
      <c r="K10" s="128"/>
      <c r="L10" s="129"/>
      <c r="M10" s="129"/>
      <c r="N10" s="131"/>
      <c r="O10" s="128"/>
      <c r="P10" s="129"/>
      <c r="Q10" s="129"/>
      <c r="R10" s="130"/>
      <c r="S10" s="264">
        <f t="shared" ref="S10" si="3">MAX(G11,K11,O11)</f>
        <v>0</v>
      </c>
      <c r="T10" s="254" t="str">
        <f>IF(ISBLANK(Résultats!D12),"Joueur 5",Résultats!D12)</f>
        <v>Joueur 5</v>
      </c>
    </row>
    <row r="11" spans="7:20" ht="15.75" thickBot="1" x14ac:dyDescent="0.3">
      <c r="G11" s="280">
        <f>IF(SUM(G10:J10)&lt;T$1,SUM(G10:J10),T$1)</f>
        <v>0</v>
      </c>
      <c r="H11" s="281"/>
      <c r="I11" s="281"/>
      <c r="J11" s="282"/>
      <c r="K11" s="283">
        <f>IF((SUM(K10:N10)*0.8)&lt;(T$1*0.8),(SUM(K10:N10)*0.8),(T$1*0.8))</f>
        <v>0</v>
      </c>
      <c r="L11" s="284"/>
      <c r="M11" s="284"/>
      <c r="N11" s="285"/>
      <c r="O11" s="283">
        <f>IF((SUM(O10:R10)*0.6)&lt;(T$1*0.6),(SUM(O10:R10)*0.6),(T$1*0.6))</f>
        <v>0</v>
      </c>
      <c r="P11" s="284"/>
      <c r="Q11" s="284"/>
      <c r="R11" s="285"/>
      <c r="S11" s="265"/>
      <c r="T11" s="255"/>
    </row>
    <row r="12" spans="7:20" x14ac:dyDescent="0.25">
      <c r="G12" s="145"/>
      <c r="H12" s="146"/>
      <c r="I12" s="146"/>
      <c r="J12" s="157"/>
      <c r="K12" s="132"/>
      <c r="L12" s="133"/>
      <c r="M12" s="133"/>
      <c r="N12" s="135"/>
      <c r="O12" s="132"/>
      <c r="P12" s="133"/>
      <c r="Q12" s="133"/>
      <c r="R12" s="134"/>
      <c r="S12" s="260">
        <f t="shared" ref="S12" si="4">MAX(G13,K13,O13)</f>
        <v>0</v>
      </c>
      <c r="T12" s="258" t="str">
        <f>IF(ISBLANK(Résultats!D13),"Joueur 6",Résultats!D13)</f>
        <v>Joueur 6</v>
      </c>
    </row>
    <row r="13" spans="7:20" ht="15.75" thickBot="1" x14ac:dyDescent="0.3">
      <c r="G13" s="286">
        <f>IF(SUM(G12:J12)&lt;T$1,SUM(G12:J12),T$1)</f>
        <v>0</v>
      </c>
      <c r="H13" s="287"/>
      <c r="I13" s="287"/>
      <c r="J13" s="288"/>
      <c r="K13" s="289">
        <f>IF((SUM(K12:N12)*0.8)&lt;(T$1*0.8),(SUM(K12:N12)*0.8),(T$1*0.8))</f>
        <v>0</v>
      </c>
      <c r="L13" s="290"/>
      <c r="M13" s="290"/>
      <c r="N13" s="291"/>
      <c r="O13" s="289">
        <f>IF((SUM(O12:R12)*0.6)&lt;(T$1*0.6),(SUM(O12:R12)*0.6),(T$1*0.6))</f>
        <v>0</v>
      </c>
      <c r="P13" s="290"/>
      <c r="Q13" s="290"/>
      <c r="R13" s="291"/>
      <c r="S13" s="261"/>
      <c r="T13" s="259"/>
    </row>
    <row r="14" spans="7:20" x14ac:dyDescent="0.25">
      <c r="G14" s="148"/>
      <c r="H14" s="149"/>
      <c r="I14" s="149"/>
      <c r="J14" s="158"/>
      <c r="K14" s="136"/>
      <c r="L14" s="137"/>
      <c r="M14" s="137"/>
      <c r="N14" s="139"/>
      <c r="O14" s="136"/>
      <c r="P14" s="137"/>
      <c r="Q14" s="137"/>
      <c r="R14" s="138"/>
      <c r="S14" s="244">
        <f t="shared" ref="S14" si="5">MAX(G15,K15,O15)</f>
        <v>0</v>
      </c>
      <c r="T14" s="246" t="str">
        <f>IF(ISBLANK(Résultats!D14),"Joueur 7",Résultats!D14)</f>
        <v>Joueur 7</v>
      </c>
    </row>
    <row r="15" spans="7:20" ht="15.75" thickBot="1" x14ac:dyDescent="0.3">
      <c r="G15" s="268">
        <f>IF(SUM(G14:J14)&lt;T$1,SUM(G14:J14),T$1)</f>
        <v>0</v>
      </c>
      <c r="H15" s="269"/>
      <c r="I15" s="269"/>
      <c r="J15" s="270"/>
      <c r="K15" s="271">
        <f>IF((SUM(K14:N14)*0.8)&lt;(T$1*0.8),(SUM(K14:N14)*0.8),(T$1*0.8))</f>
        <v>0</v>
      </c>
      <c r="L15" s="272"/>
      <c r="M15" s="272"/>
      <c r="N15" s="273"/>
      <c r="O15" s="271">
        <f>IF((SUM(O14:R14)*0.6)&lt;(T$1*0.6),(SUM(O14:R14)*0.6),(T$1*0.6))</f>
        <v>0</v>
      </c>
      <c r="P15" s="272"/>
      <c r="Q15" s="272"/>
      <c r="R15" s="273"/>
      <c r="S15" s="245"/>
      <c r="T15" s="247"/>
    </row>
    <row r="16" spans="7:20" x14ac:dyDescent="0.25">
      <c r="G16" s="151"/>
      <c r="H16" s="152"/>
      <c r="I16" s="152"/>
      <c r="J16" s="159"/>
      <c r="K16" s="140"/>
      <c r="L16" s="141"/>
      <c r="M16" s="141"/>
      <c r="N16" s="143"/>
      <c r="O16" s="140"/>
      <c r="P16" s="141"/>
      <c r="Q16" s="141"/>
      <c r="R16" s="142"/>
      <c r="S16" s="248">
        <f t="shared" ref="S16" si="6">MAX(G17,K17,O17)</f>
        <v>0</v>
      </c>
      <c r="T16" s="250" t="str">
        <f>IF(ISBLANK(Résultats!D15),"Joueur 8",Résultats!D15)</f>
        <v>Joueur 8</v>
      </c>
    </row>
    <row r="17" spans="7:20" ht="15.75" thickBot="1" x14ac:dyDescent="0.3">
      <c r="G17" s="274">
        <f>IF(SUM(G16:J16)&lt;T$1,SUM(G16:J16),T$1)</f>
        <v>0</v>
      </c>
      <c r="H17" s="275"/>
      <c r="I17" s="275"/>
      <c r="J17" s="276"/>
      <c r="K17" s="277">
        <f>IF((SUM(K16:N16)*0.8)&lt;(T$1*0.8),(SUM(K16:N16)*0.8),(T$1*0.8))</f>
        <v>0</v>
      </c>
      <c r="L17" s="278"/>
      <c r="M17" s="278"/>
      <c r="N17" s="279"/>
      <c r="O17" s="277">
        <f>IF((SUM(O16:R16)*0.6)&lt;(T$1*0.6),(SUM(O16:R16)*0.6),(T$1*0.6))</f>
        <v>0</v>
      </c>
      <c r="P17" s="278"/>
      <c r="Q17" s="278"/>
      <c r="R17" s="279"/>
      <c r="S17" s="249"/>
      <c r="T17" s="251"/>
    </row>
    <row r="18" spans="7:20" x14ac:dyDescent="0.25">
      <c r="G18" s="154"/>
      <c r="H18" s="155"/>
      <c r="I18" s="155"/>
      <c r="J18" s="160"/>
      <c r="K18" s="128"/>
      <c r="L18" s="129"/>
      <c r="M18" s="129"/>
      <c r="N18" s="131"/>
      <c r="O18" s="128"/>
      <c r="P18" s="129"/>
      <c r="Q18" s="129"/>
      <c r="R18" s="130"/>
      <c r="S18" s="252">
        <f t="shared" ref="S18" si="7">MAX(G19,K19,O19)</f>
        <v>0</v>
      </c>
      <c r="T18" s="254" t="str">
        <f>IF(ISBLANK(Résultats!D16),"Joueur 9",Résultats!D16)</f>
        <v>Joueur 9</v>
      </c>
    </row>
    <row r="19" spans="7:20" ht="15.75" thickBot="1" x14ac:dyDescent="0.3">
      <c r="G19" s="280">
        <f>IF(SUM(G18:J18)&lt;T$1,SUM(G18:J18),T$1)</f>
        <v>0</v>
      </c>
      <c r="H19" s="281"/>
      <c r="I19" s="281"/>
      <c r="J19" s="282"/>
      <c r="K19" s="283">
        <f>IF((SUM(K18:N18)*0.8)&lt;(T$1*0.8),(SUM(K18:N18)*0.8),(T$1*0.8))</f>
        <v>0</v>
      </c>
      <c r="L19" s="284"/>
      <c r="M19" s="284"/>
      <c r="N19" s="285"/>
      <c r="O19" s="283">
        <f>IF((SUM(O18:R18)*0.6)&lt;(T$1*0.6),(SUM(O18:R18)*0.6),(T$1*0.6))</f>
        <v>0</v>
      </c>
      <c r="P19" s="284"/>
      <c r="Q19" s="284"/>
      <c r="R19" s="285"/>
      <c r="S19" s="253"/>
      <c r="T19" s="255"/>
    </row>
    <row r="20" spans="7:20" x14ac:dyDescent="0.25">
      <c r="G20" s="145"/>
      <c r="H20" s="146"/>
      <c r="I20" s="146"/>
      <c r="J20" s="157"/>
      <c r="K20" s="132"/>
      <c r="L20" s="133"/>
      <c r="M20" s="133"/>
      <c r="N20" s="135"/>
      <c r="O20" s="132"/>
      <c r="P20" s="133"/>
      <c r="Q20" s="133"/>
      <c r="R20" s="134"/>
      <c r="S20" s="260">
        <f t="shared" ref="S20" si="8">MAX(G21,K21,O21)</f>
        <v>0</v>
      </c>
      <c r="T20" s="258" t="str">
        <f>IF(ISBLANK(Résultats!D17),"Joueur 10",Résultats!D17)</f>
        <v>Joueur 10</v>
      </c>
    </row>
    <row r="21" spans="7:20" ht="15.75" thickBot="1" x14ac:dyDescent="0.3">
      <c r="G21" s="286">
        <f>IF(SUM(G20:J20)&lt;T$1,SUM(G20:J20),T$1)</f>
        <v>0</v>
      </c>
      <c r="H21" s="287"/>
      <c r="I21" s="287"/>
      <c r="J21" s="288"/>
      <c r="K21" s="289">
        <f>IF((SUM(K20:N20)*0.8)&lt;(T$1*0.8),(SUM(K20:N20)*0.8),(T$1*0.8))</f>
        <v>0</v>
      </c>
      <c r="L21" s="290"/>
      <c r="M21" s="290"/>
      <c r="N21" s="291"/>
      <c r="O21" s="289">
        <f>IF((SUM(O20:R20)*0.6)&lt;(T$1*0.6),(SUM(O20:R20)*0.6),(T$1*0.6))</f>
        <v>0</v>
      </c>
      <c r="P21" s="290"/>
      <c r="Q21" s="290"/>
      <c r="R21" s="291"/>
      <c r="S21" s="261"/>
      <c r="T21" s="259"/>
    </row>
    <row r="22" spans="7:20" x14ac:dyDescent="0.25">
      <c r="G22" s="148"/>
      <c r="H22" s="149"/>
      <c r="I22" s="149"/>
      <c r="J22" s="158"/>
      <c r="K22" s="136"/>
      <c r="L22" s="137"/>
      <c r="M22" s="137"/>
      <c r="N22" s="139"/>
      <c r="O22" s="136"/>
      <c r="P22" s="137"/>
      <c r="Q22" s="137"/>
      <c r="R22" s="138"/>
      <c r="S22" s="244">
        <f t="shared" ref="S22" si="9">MAX(G23,K23,O23)</f>
        <v>0</v>
      </c>
      <c r="T22" s="246" t="str">
        <f>IF(ISBLANK(Résultats!D18),"Joueur 11",Résultats!D18)</f>
        <v>Joueur 11</v>
      </c>
    </row>
    <row r="23" spans="7:20" ht="15.75" thickBot="1" x14ac:dyDescent="0.3">
      <c r="G23" s="268">
        <f>IF(SUM(G22:J22)&lt;T$1,SUM(G22:J22),T$1)</f>
        <v>0</v>
      </c>
      <c r="H23" s="269"/>
      <c r="I23" s="269"/>
      <c r="J23" s="270"/>
      <c r="K23" s="271">
        <f>IF((SUM(K22:N22)*0.8)&lt;(T$1*0.8),(SUM(K22:N22)*0.8),(T$1*0.8))</f>
        <v>0</v>
      </c>
      <c r="L23" s="272"/>
      <c r="M23" s="272"/>
      <c r="N23" s="273"/>
      <c r="O23" s="271">
        <f>IF((SUM(O22:R22)*0.6)&lt;(T$1*0.6),(SUM(O22:R22)*0.6),(T$1*0.6))</f>
        <v>0</v>
      </c>
      <c r="P23" s="272"/>
      <c r="Q23" s="272"/>
      <c r="R23" s="273"/>
      <c r="S23" s="245"/>
      <c r="T23" s="247"/>
    </row>
    <row r="24" spans="7:20" x14ac:dyDescent="0.25">
      <c r="G24" s="151"/>
      <c r="H24" s="152"/>
      <c r="I24" s="152"/>
      <c r="J24" s="159"/>
      <c r="K24" s="140"/>
      <c r="L24" s="141"/>
      <c r="M24" s="141"/>
      <c r="N24" s="143"/>
      <c r="O24" s="140"/>
      <c r="P24" s="141"/>
      <c r="Q24" s="141"/>
      <c r="R24" s="142"/>
      <c r="S24" s="248">
        <f t="shared" ref="S24" si="10">MAX(G25,K25,O25)</f>
        <v>0</v>
      </c>
      <c r="T24" s="250" t="str">
        <f>IF(ISBLANK(Résultats!D19),"Joueur 12",Résultats!D19)</f>
        <v>Joueur 12</v>
      </c>
    </row>
    <row r="25" spans="7:20" ht="15.75" thickBot="1" x14ac:dyDescent="0.3">
      <c r="G25" s="274">
        <f>IF(SUM(G24:J24)&lt;T$1,SUM(G24:J24),T$1)</f>
        <v>0</v>
      </c>
      <c r="H25" s="275"/>
      <c r="I25" s="275"/>
      <c r="J25" s="276"/>
      <c r="K25" s="277">
        <f>IF((SUM(K24:N24)*0.8)&lt;(T$1*0.8),(SUM(K24:N24)*0.8),(T$1*0.8))</f>
        <v>0</v>
      </c>
      <c r="L25" s="278"/>
      <c r="M25" s="278"/>
      <c r="N25" s="279"/>
      <c r="O25" s="277">
        <f>IF((SUM(O24:R24)*0.6)&lt;(T$1*0.6),(SUM(O24:R24)*0.6),(T$1*0.6))</f>
        <v>0</v>
      </c>
      <c r="P25" s="278"/>
      <c r="Q25" s="278"/>
      <c r="R25" s="279"/>
      <c r="S25" s="249"/>
      <c r="T25" s="251"/>
    </row>
    <row r="26" spans="7:20" x14ac:dyDescent="0.25">
      <c r="G26" s="154"/>
      <c r="H26" s="155"/>
      <c r="I26" s="155"/>
      <c r="J26" s="160"/>
      <c r="K26" s="128"/>
      <c r="L26" s="129"/>
      <c r="M26" s="129"/>
      <c r="N26" s="131"/>
      <c r="O26" s="128"/>
      <c r="P26" s="129"/>
      <c r="Q26" s="129"/>
      <c r="R26" s="130"/>
      <c r="S26" s="252">
        <f t="shared" ref="S26" si="11">MAX(G27,K27,O27)</f>
        <v>0</v>
      </c>
      <c r="T26" s="254" t="str">
        <f>IF(ISBLANK(Résultats!D20),"Joueur 13",Résultats!D20)</f>
        <v>Joueur 13</v>
      </c>
    </row>
    <row r="27" spans="7:20" ht="15.75" thickBot="1" x14ac:dyDescent="0.3">
      <c r="G27" s="280">
        <f>IF(SUM(G26:J26)&lt;T$1,SUM(G26:J26),T$1)</f>
        <v>0</v>
      </c>
      <c r="H27" s="281"/>
      <c r="I27" s="281"/>
      <c r="J27" s="282"/>
      <c r="K27" s="283">
        <f>IF((SUM(K26:N26)*0.8)&lt;(T$1*0.8),(SUM(K26:N26)*0.8),(T$1*0.8))</f>
        <v>0</v>
      </c>
      <c r="L27" s="284"/>
      <c r="M27" s="284"/>
      <c r="N27" s="285"/>
      <c r="O27" s="283">
        <f>IF((SUM(O26:R26)*0.6)&lt;(T$1*0.6),(SUM(O26:R26)*0.6),(T$1*0.6))</f>
        <v>0</v>
      </c>
      <c r="P27" s="284"/>
      <c r="Q27" s="284"/>
      <c r="R27" s="285"/>
      <c r="S27" s="253"/>
      <c r="T27" s="255"/>
    </row>
    <row r="28" spans="7:20" x14ac:dyDescent="0.25">
      <c r="G28" s="145"/>
      <c r="H28" s="146"/>
      <c r="I28" s="146"/>
      <c r="J28" s="157"/>
      <c r="K28" s="132"/>
      <c r="L28" s="133"/>
      <c r="M28" s="133"/>
      <c r="N28" s="135"/>
      <c r="O28" s="132"/>
      <c r="P28" s="133"/>
      <c r="Q28" s="133"/>
      <c r="R28" s="134"/>
      <c r="S28" s="256">
        <f t="shared" ref="S28" si="12">MAX(G29,K29,O29)</f>
        <v>0</v>
      </c>
      <c r="T28" s="258" t="str">
        <f>IF(ISBLANK(Résultats!D21),"Joueur 14",Résultats!D21)</f>
        <v>Joueur 14</v>
      </c>
    </row>
    <row r="29" spans="7:20" ht="15.75" thickBot="1" x14ac:dyDescent="0.3">
      <c r="G29" s="286">
        <f>IF(SUM(G28:J28)&lt;T$1,SUM(G28:J28),T$1)</f>
        <v>0</v>
      </c>
      <c r="H29" s="287"/>
      <c r="I29" s="287"/>
      <c r="J29" s="288"/>
      <c r="K29" s="289">
        <f>IF((SUM(K28:N28)*0.8)&lt;(T$1*0.8),(SUM(K28:N28)*0.8),(T$1*0.8))</f>
        <v>0</v>
      </c>
      <c r="L29" s="290"/>
      <c r="M29" s="290"/>
      <c r="N29" s="291"/>
      <c r="O29" s="289">
        <f>IF((SUM(O28:R28)*0.6)&lt;(T$1*0.6),(SUM(O28:R28)*0.6),(T$1*0.6))</f>
        <v>0</v>
      </c>
      <c r="P29" s="290"/>
      <c r="Q29" s="290"/>
      <c r="R29" s="291"/>
      <c r="S29" s="257"/>
      <c r="T29" s="259"/>
    </row>
    <row r="30" spans="7:20" x14ac:dyDescent="0.25">
      <c r="G30" s="148"/>
      <c r="H30" s="149"/>
      <c r="I30" s="149"/>
      <c r="J30" s="158"/>
      <c r="K30" s="136"/>
      <c r="L30" s="137"/>
      <c r="M30" s="137"/>
      <c r="N30" s="139"/>
      <c r="O30" s="136"/>
      <c r="P30" s="137"/>
      <c r="Q30" s="137"/>
      <c r="R30" s="138"/>
      <c r="S30" s="244">
        <f t="shared" ref="S30" si="13">MAX(G31,K31,O31)</f>
        <v>0</v>
      </c>
      <c r="T30" s="246" t="str">
        <f>IF(ISBLANK(Résultats!D22),"Joueur 15",Résultats!D22)</f>
        <v>Joueur 15</v>
      </c>
    </row>
    <row r="31" spans="7:20" ht="15.75" thickBot="1" x14ac:dyDescent="0.3">
      <c r="G31" s="268">
        <f>IF(SUM(G30:J30)&lt;T$1,SUM(G30:J30),T$1)</f>
        <v>0</v>
      </c>
      <c r="H31" s="269"/>
      <c r="I31" s="269"/>
      <c r="J31" s="270"/>
      <c r="K31" s="271">
        <f>IF((SUM(K30:N30)*0.8)&lt;(T$1*0.8),(SUM(K30:N30)*0.8),(T$1*0.8))</f>
        <v>0</v>
      </c>
      <c r="L31" s="272"/>
      <c r="M31" s="272"/>
      <c r="N31" s="273"/>
      <c r="O31" s="271">
        <f>IF((SUM(O30:R30)*0.6)&lt;(T$1*0.6),(SUM(O30:R30)*0.6),(T$1*0.6))</f>
        <v>0</v>
      </c>
      <c r="P31" s="272"/>
      <c r="Q31" s="272"/>
      <c r="R31" s="273"/>
      <c r="S31" s="245"/>
      <c r="T31" s="247"/>
    </row>
    <row r="32" spans="7:20" x14ac:dyDescent="0.25">
      <c r="G32" s="151"/>
      <c r="H32" s="152"/>
      <c r="I32" s="152"/>
      <c r="J32" s="159"/>
      <c r="K32" s="140"/>
      <c r="L32" s="141"/>
      <c r="M32" s="141"/>
      <c r="N32" s="143"/>
      <c r="O32" s="140"/>
      <c r="P32" s="141"/>
      <c r="Q32" s="141"/>
      <c r="R32" s="142"/>
      <c r="S32" s="248">
        <f t="shared" ref="S32" si="14">MAX(G33,K33,O33)</f>
        <v>0</v>
      </c>
      <c r="T32" s="250" t="str">
        <f>IF(ISBLANK(Résultats!D23),"Joueur 16",Résultats!D23)</f>
        <v>Joueur 16</v>
      </c>
    </row>
    <row r="33" spans="7:20" ht="15.75" thickBot="1" x14ac:dyDescent="0.3">
      <c r="G33" s="274">
        <f>IF(SUM(G32:J32)&lt;T$1,SUM(G32:J32),T$1)</f>
        <v>0</v>
      </c>
      <c r="H33" s="275"/>
      <c r="I33" s="275"/>
      <c r="J33" s="276"/>
      <c r="K33" s="277">
        <f>IF((SUM(K32:N32)*0.8)&lt;(T$1*0.8),(SUM(K32:N32)*0.8),(T$1*0.8))</f>
        <v>0</v>
      </c>
      <c r="L33" s="278"/>
      <c r="M33" s="278"/>
      <c r="N33" s="279"/>
      <c r="O33" s="277">
        <f>IF((SUM(O32:R32)*0.6)&lt;(T$1*0.6),(SUM(O32:R32)*0.6),(T$1*0.6))</f>
        <v>0</v>
      </c>
      <c r="P33" s="278"/>
      <c r="Q33" s="278"/>
      <c r="R33" s="279"/>
      <c r="S33" s="249"/>
      <c r="T33" s="251"/>
    </row>
    <row r="34" spans="7:20" x14ac:dyDescent="0.25">
      <c r="G34" s="154"/>
      <c r="H34" s="155"/>
      <c r="I34" s="155"/>
      <c r="J34" s="160"/>
      <c r="K34" s="128"/>
      <c r="L34" s="129"/>
      <c r="M34" s="129"/>
      <c r="N34" s="131"/>
      <c r="O34" s="128"/>
      <c r="P34" s="129"/>
      <c r="Q34" s="129"/>
      <c r="R34" s="130"/>
      <c r="S34" s="252">
        <f t="shared" ref="S34" si="15">MAX(G35,K35,O35)</f>
        <v>0</v>
      </c>
      <c r="T34" s="254" t="str">
        <f>IF(ISBLANK(Résultats!D24),"Joueur 17",Résultats!D24)</f>
        <v>Joueur 17</v>
      </c>
    </row>
    <row r="35" spans="7:20" ht="15.75" thickBot="1" x14ac:dyDescent="0.3">
      <c r="G35" s="280">
        <f>IF(SUM(G34:J34)&lt;T$1,SUM(G34:J34),T$1)</f>
        <v>0</v>
      </c>
      <c r="H35" s="281"/>
      <c r="I35" s="281"/>
      <c r="J35" s="282"/>
      <c r="K35" s="283">
        <f>IF((SUM(K34:N34)*0.8)&lt;(T$1*0.8),(SUM(K34:N34)*0.8),(T$1*0.8))</f>
        <v>0</v>
      </c>
      <c r="L35" s="284"/>
      <c r="M35" s="284"/>
      <c r="N35" s="285"/>
      <c r="O35" s="283">
        <f>IF((SUM(O34:R34)*0.6)&lt;(T$1*0.6),(SUM(O34:R34)*0.6),(T$1*0.6))</f>
        <v>0</v>
      </c>
      <c r="P35" s="284"/>
      <c r="Q35" s="284"/>
      <c r="R35" s="285"/>
      <c r="S35" s="253"/>
      <c r="T35" s="255"/>
    </row>
    <row r="36" spans="7:20" x14ac:dyDescent="0.25">
      <c r="G36" s="145"/>
      <c r="H36" s="146"/>
      <c r="I36" s="146"/>
      <c r="J36" s="157"/>
      <c r="K36" s="132"/>
      <c r="L36" s="133"/>
      <c r="M36" s="133"/>
      <c r="N36" s="135"/>
      <c r="O36" s="132"/>
      <c r="P36" s="133"/>
      <c r="Q36" s="133"/>
      <c r="R36" s="134"/>
      <c r="S36" s="256">
        <f t="shared" ref="S36" si="16">MAX(G37,K37,O37)</f>
        <v>0</v>
      </c>
      <c r="T36" s="258" t="str">
        <f>IF(ISBLANK(Résultats!D25),"Joueur 18",Résultats!D25)</f>
        <v>Joueur 18</v>
      </c>
    </row>
    <row r="37" spans="7:20" ht="15.75" thickBot="1" x14ac:dyDescent="0.3">
      <c r="G37" s="286">
        <f>IF(SUM(G36:J36)&lt;T$1,SUM(G36:J36),T$1)</f>
        <v>0</v>
      </c>
      <c r="H37" s="287"/>
      <c r="I37" s="287"/>
      <c r="J37" s="288"/>
      <c r="K37" s="289">
        <f>IF((SUM(K36:N36)*0.8)&lt;(T$1*0.8),(SUM(K36:N36)*0.8),(T$1*0.8))</f>
        <v>0</v>
      </c>
      <c r="L37" s="290"/>
      <c r="M37" s="290"/>
      <c r="N37" s="291"/>
      <c r="O37" s="289">
        <f>IF((SUM(O36:R36)*0.6)&lt;(T$1*0.6),(SUM(O36:R36)*0.6),(T$1*0.6))</f>
        <v>0</v>
      </c>
      <c r="P37" s="290"/>
      <c r="Q37" s="290"/>
      <c r="R37" s="291"/>
      <c r="S37" s="257"/>
      <c r="T37" s="259"/>
    </row>
    <row r="38" spans="7:20" x14ac:dyDescent="0.25">
      <c r="G38" s="148"/>
      <c r="H38" s="149"/>
      <c r="I38" s="149"/>
      <c r="J38" s="158"/>
      <c r="K38" s="136"/>
      <c r="L38" s="137"/>
      <c r="M38" s="137"/>
      <c r="N38" s="139"/>
      <c r="O38" s="136"/>
      <c r="P38" s="137"/>
      <c r="Q38" s="137"/>
      <c r="R38" s="138"/>
      <c r="S38" s="244">
        <f t="shared" ref="S38" si="17">MAX(G39,K39,O39)</f>
        <v>0</v>
      </c>
      <c r="T38" s="246" t="str">
        <f>IF(ISBLANK(Résultats!D26),"Joueur 19",Résultats!D26)</f>
        <v>Joueur 19</v>
      </c>
    </row>
    <row r="39" spans="7:20" ht="15.75" thickBot="1" x14ac:dyDescent="0.3">
      <c r="G39" s="268">
        <f>IF(SUM(G38:J38)&lt;T$1,SUM(G38:J38),T$1)</f>
        <v>0</v>
      </c>
      <c r="H39" s="269"/>
      <c r="I39" s="269"/>
      <c r="J39" s="270"/>
      <c r="K39" s="271">
        <f>IF((SUM(K38:N38)*0.8)&lt;(T$1*0.8),(SUM(K38:N38)*0.8),(T$1*0.8))</f>
        <v>0</v>
      </c>
      <c r="L39" s="272"/>
      <c r="M39" s="272"/>
      <c r="N39" s="273"/>
      <c r="O39" s="271">
        <f>IF((SUM(O38:R38)*0.6)&lt;(T$1*0.6),(SUM(O38:R38)*0.6),(T$1*0.6))</f>
        <v>0</v>
      </c>
      <c r="P39" s="272"/>
      <c r="Q39" s="272"/>
      <c r="R39" s="273"/>
      <c r="S39" s="245"/>
      <c r="T39" s="247"/>
    </row>
    <row r="40" spans="7:20" x14ac:dyDescent="0.25">
      <c r="G40" s="151"/>
      <c r="H40" s="152"/>
      <c r="I40" s="152"/>
      <c r="J40" s="159"/>
      <c r="K40" s="140"/>
      <c r="L40" s="141"/>
      <c r="M40" s="141"/>
      <c r="N40" s="143"/>
      <c r="O40" s="140"/>
      <c r="P40" s="141"/>
      <c r="Q40" s="141"/>
      <c r="R40" s="142"/>
      <c r="S40" s="248">
        <f t="shared" ref="S40" si="18">MAX(G41,K41,O41)</f>
        <v>0</v>
      </c>
      <c r="T40" s="250" t="str">
        <f>IF(ISBLANK(Résultats!D27),"Joueur 20",Résultats!D27)</f>
        <v>Joueur 20</v>
      </c>
    </row>
    <row r="41" spans="7:20" ht="15.75" thickBot="1" x14ac:dyDescent="0.3">
      <c r="G41" s="274">
        <f>IF(SUM(G40:J40)&lt;T$1,SUM(G40:J40),T$1)</f>
        <v>0</v>
      </c>
      <c r="H41" s="275"/>
      <c r="I41" s="275"/>
      <c r="J41" s="276"/>
      <c r="K41" s="277">
        <f>IF((SUM(K40:N40)*0.8)&lt;(T$1*0.8),(SUM(K40:N40)*0.8),(T$1*0.8))</f>
        <v>0</v>
      </c>
      <c r="L41" s="278"/>
      <c r="M41" s="278"/>
      <c r="N41" s="279"/>
      <c r="O41" s="277">
        <f>IF((SUM(O40:R40)*0.6)&lt;(T$1*0.6),(SUM(O40:R40)*0.6),(T$1*0.6))</f>
        <v>0</v>
      </c>
      <c r="P41" s="278"/>
      <c r="Q41" s="278"/>
      <c r="R41" s="279"/>
      <c r="S41" s="249"/>
      <c r="T41" s="251"/>
    </row>
    <row r="42" spans="7:20" x14ac:dyDescent="0.25">
      <c r="G42" s="54" t="s">
        <v>18</v>
      </c>
    </row>
  </sheetData>
  <sheetProtection algorithmName="SHA-512" hashValue="/E7b4JxCr4nBPAIJB1PjgicY3aTISmepid4Vg3GH+FqZFOaL22C6eOSwrerRzClZCZ7Y2LkN6c3almkKk+C1bg==" saltValue="T1OeLNgvDn/UXiV3lxqGng==" spinCount="100000" sheet="1" objects="1" scenarios="1"/>
  <mergeCells count="103">
    <mergeCell ref="G5:J5"/>
    <mergeCell ref="K5:N5"/>
    <mergeCell ref="O5:R5"/>
    <mergeCell ref="G7:J7"/>
    <mergeCell ref="K7:N7"/>
    <mergeCell ref="O7:R7"/>
    <mergeCell ref="G3:J3"/>
    <mergeCell ref="K3:N3"/>
    <mergeCell ref="O3:R3"/>
    <mergeCell ref="G13:J13"/>
    <mergeCell ref="K13:N13"/>
    <mergeCell ref="O13:R13"/>
    <mergeCell ref="G15:J15"/>
    <mergeCell ref="K15:N15"/>
    <mergeCell ref="O15:R15"/>
    <mergeCell ref="G9:J9"/>
    <mergeCell ref="K9:N9"/>
    <mergeCell ref="O9:R9"/>
    <mergeCell ref="G11:J11"/>
    <mergeCell ref="K11:N11"/>
    <mergeCell ref="O11:R11"/>
    <mergeCell ref="S12:S13"/>
    <mergeCell ref="T12:T13"/>
    <mergeCell ref="S14:S15"/>
    <mergeCell ref="G37:J37"/>
    <mergeCell ref="K37:N37"/>
    <mergeCell ref="O37:R37"/>
    <mergeCell ref="G39:J39"/>
    <mergeCell ref="K39:N39"/>
    <mergeCell ref="O39:R39"/>
    <mergeCell ref="G33:J33"/>
    <mergeCell ref="K33:N33"/>
    <mergeCell ref="O33:R33"/>
    <mergeCell ref="G35:J35"/>
    <mergeCell ref="K35:N35"/>
    <mergeCell ref="O35:R35"/>
    <mergeCell ref="G29:J29"/>
    <mergeCell ref="K29:N29"/>
    <mergeCell ref="O29:R29"/>
    <mergeCell ref="G31:J31"/>
    <mergeCell ref="K31:N31"/>
    <mergeCell ref="O31:R31"/>
    <mergeCell ref="G25:J25"/>
    <mergeCell ref="K25:N25"/>
    <mergeCell ref="O25:R25"/>
    <mergeCell ref="S2:S3"/>
    <mergeCell ref="T2:T3"/>
    <mergeCell ref="S4:S5"/>
    <mergeCell ref="T4:T5"/>
    <mergeCell ref="S6:S7"/>
    <mergeCell ref="T6:T7"/>
    <mergeCell ref="S8:S9"/>
    <mergeCell ref="T8:T9"/>
    <mergeCell ref="S10:S11"/>
    <mergeCell ref="T10:T11"/>
    <mergeCell ref="T24:T25"/>
    <mergeCell ref="T14:T15"/>
    <mergeCell ref="S16:S17"/>
    <mergeCell ref="T16:T17"/>
    <mergeCell ref="S18:S19"/>
    <mergeCell ref="T18:T19"/>
    <mergeCell ref="G41:J41"/>
    <mergeCell ref="K41:N41"/>
    <mergeCell ref="O41:R41"/>
    <mergeCell ref="G27:J27"/>
    <mergeCell ref="K27:N27"/>
    <mergeCell ref="O27:R27"/>
    <mergeCell ref="G21:J21"/>
    <mergeCell ref="K21:N21"/>
    <mergeCell ref="O21:R21"/>
    <mergeCell ref="G23:J23"/>
    <mergeCell ref="K23:N23"/>
    <mergeCell ref="O23:R23"/>
    <mergeCell ref="G17:J17"/>
    <mergeCell ref="K17:N17"/>
    <mergeCell ref="O17:R17"/>
    <mergeCell ref="G19:J19"/>
    <mergeCell ref="K19:N19"/>
    <mergeCell ref="O19:R19"/>
    <mergeCell ref="S38:S39"/>
    <mergeCell ref="T38:T39"/>
    <mergeCell ref="S40:S41"/>
    <mergeCell ref="T40:T41"/>
    <mergeCell ref="G1:J1"/>
    <mergeCell ref="K1:N1"/>
    <mergeCell ref="O1:R1"/>
    <mergeCell ref="S32:S33"/>
    <mergeCell ref="T32:T33"/>
    <mergeCell ref="S34:S35"/>
    <mergeCell ref="T34:T35"/>
    <mergeCell ref="S36:S37"/>
    <mergeCell ref="T36:T37"/>
    <mergeCell ref="S26:S27"/>
    <mergeCell ref="T26:T27"/>
    <mergeCell ref="S28:S29"/>
    <mergeCell ref="T28:T29"/>
    <mergeCell ref="S30:S31"/>
    <mergeCell ref="T30:T31"/>
    <mergeCell ref="S20:S21"/>
    <mergeCell ref="T20:T21"/>
    <mergeCell ref="S22:S23"/>
    <mergeCell ref="T22:T23"/>
    <mergeCell ref="S24:S2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31</vt:i4>
      </vt:variant>
    </vt:vector>
  </HeadingPairs>
  <TitlesOfParts>
    <vt:vector size="31" baseType="lpstr">
      <vt:lpstr>DFA_3 Or</vt:lpstr>
      <vt:lpstr>Notice d'usage</vt:lpstr>
      <vt:lpstr>Résultats</vt:lpstr>
      <vt:lpstr>ExerciceA</vt:lpstr>
      <vt:lpstr>ExerciceB</vt:lpstr>
      <vt:lpstr>ExerciceC</vt:lpstr>
      <vt:lpstr>ExerciceD</vt:lpstr>
      <vt:lpstr>ExerciceE</vt:lpstr>
      <vt:lpstr>ExerciceF</vt:lpstr>
      <vt:lpstr>ExerciceG</vt:lpstr>
      <vt:lpstr>ExerciceH</vt:lpstr>
      <vt:lpstr>Joueur1</vt:lpstr>
      <vt:lpstr>Joueur2</vt:lpstr>
      <vt:lpstr>Joueur3</vt:lpstr>
      <vt:lpstr>Joueur4</vt:lpstr>
      <vt:lpstr>Joueur5</vt:lpstr>
      <vt:lpstr>Joueur6</vt:lpstr>
      <vt:lpstr>Joueur7</vt:lpstr>
      <vt:lpstr>Joueur8</vt:lpstr>
      <vt:lpstr>Joueur9</vt:lpstr>
      <vt:lpstr>Joueur10</vt:lpstr>
      <vt:lpstr>Joueur11</vt:lpstr>
      <vt:lpstr>Joueur12</vt:lpstr>
      <vt:lpstr>Joueur13</vt:lpstr>
      <vt:lpstr>Joueur14</vt:lpstr>
      <vt:lpstr>Joueur15</vt:lpstr>
      <vt:lpstr>Joueur16</vt:lpstr>
      <vt:lpstr>Joueur17</vt:lpstr>
      <vt:lpstr>Joueur18</vt:lpstr>
      <vt:lpstr>Joueur19</vt:lpstr>
      <vt:lpstr>Joueur20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LESIOUR</dc:creator>
  <dc:description>1 colonne en moins sur figure G et 1 colonne en + sur la figure H</dc:description>
  <cp:lastModifiedBy>louis edelin</cp:lastModifiedBy>
  <dcterms:created xsi:type="dcterms:W3CDTF">2019-02-13T07:54:38Z</dcterms:created>
  <dcterms:modified xsi:type="dcterms:W3CDTF">2024-02-02T16:02:17Z</dcterms:modified>
</cp:coreProperties>
</file>